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684" windowWidth="23064" windowHeight="7152" activeTab="0"/>
  </bookViews>
  <sheets>
    <sheet name="27nen" sheetId="1" r:id="rId1"/>
    <sheet name="源泉" sheetId="2" r:id="rId2"/>
  </sheets>
  <definedNames>
    <definedName name="_xlnm.Print_Area" localSheetId="0">'27nen'!$B$6:$U$52</definedName>
    <definedName name="_xlnm.Print_Area" localSheetId="1">'源泉'!$B$2:$DE$64</definedName>
  </definedNames>
  <calcPr fullCalcOnLoad="1"/>
</workbook>
</file>

<file path=xl/comments1.xml><?xml version="1.0" encoding="utf-8"?>
<comments xmlns="http://schemas.openxmlformats.org/spreadsheetml/2006/main">
  <authors>
    <author>RR</author>
    <author>RRS</author>
  </authors>
  <commentList>
    <comment ref="G12" authorId="0">
      <text>
        <r>
          <rPr>
            <sz val="9"/>
            <rFont val="MS UI Gothic"/>
            <family val="3"/>
          </rPr>
          <t>半角5ケタを入力してください。</t>
        </r>
      </text>
    </comment>
    <comment ref="G13" authorId="0">
      <text>
        <r>
          <rPr>
            <sz val="9"/>
            <rFont val="MS UI Gothic"/>
            <family val="3"/>
          </rPr>
          <t>半角8ケタを入力してください。</t>
        </r>
      </text>
    </comment>
    <comment ref="G16" authorId="1">
      <text>
        <r>
          <rPr>
            <sz val="9"/>
            <rFont val="MS UI Gothic"/>
            <family val="3"/>
          </rPr>
          <t>源泉徴収票の控除対象配偶者の有無欄の無に○を付ける場合は無を選択してください。</t>
        </r>
      </text>
    </comment>
  </commentList>
</comments>
</file>

<file path=xl/sharedStrings.xml><?xml version="1.0" encoding="utf-8"?>
<sst xmlns="http://schemas.openxmlformats.org/spreadsheetml/2006/main" count="767" uniqueCount="368">
  <si>
    <t>計</t>
  </si>
  <si>
    <t>計</t>
  </si>
  <si>
    <t>扶養控除該当</t>
  </si>
  <si>
    <t>年調給与額の算出</t>
  </si>
  <si>
    <t>生年月日</t>
  </si>
  <si>
    <t>扶養控除非該当</t>
  </si>
  <si>
    <t>階差</t>
  </si>
  <si>
    <t>住所</t>
  </si>
  <si>
    <t>老人控除対象配偶者</t>
  </si>
  <si>
    <t>最小値</t>
  </si>
  <si>
    <t>商</t>
  </si>
  <si>
    <t>余り</t>
  </si>
  <si>
    <t>同居老親等</t>
  </si>
  <si>
    <t>同居老親等以外老人</t>
  </si>
  <si>
    <t>年調給与額</t>
  </si>
  <si>
    <t>特定扶養親族</t>
  </si>
  <si>
    <t>－</t>
  </si>
  <si>
    <t>一般の障害者</t>
  </si>
  <si>
    <t>特別障害者</t>
  </si>
  <si>
    <t>%</t>
  </si>
  <si>
    <t>控除額</t>
  </si>
  <si>
    <t>給与所得控除後の金額</t>
  </si>
  <si>
    <t>同居特別障害者</t>
  </si>
  <si>
    <t>算式</t>
  </si>
  <si>
    <t>寡婦</t>
  </si>
  <si>
    <t>特別の寡婦</t>
  </si>
  <si>
    <t>寡夫</t>
  </si>
  <si>
    <t>勤労学生</t>
  </si>
  <si>
    <t>障害者等控計</t>
  </si>
  <si>
    <t>金額</t>
  </si>
  <si>
    <t>税額</t>
  </si>
  <si>
    <t>未成年者</t>
  </si>
  <si>
    <t>死亡退職</t>
  </si>
  <si>
    <t>配偶者特別控除</t>
  </si>
  <si>
    <t>所得金額</t>
  </si>
  <si>
    <t>災害者</t>
  </si>
  <si>
    <t>外国人</t>
  </si>
  <si>
    <t>生命保険控除</t>
  </si>
  <si>
    <t>配偶者控除</t>
  </si>
  <si>
    <t>扶養控除</t>
  </si>
  <si>
    <t>基礎控除</t>
  </si>
  <si>
    <t>所得控除の合計額</t>
  </si>
  <si>
    <t>課税給与所得/年税額</t>
  </si>
  <si>
    <t>住宅取得等特別控除</t>
  </si>
  <si>
    <t>超過・不足額</t>
  </si>
  <si>
    <t>所得税額速算</t>
  </si>
  <si>
    <t>課税給与所得金額</t>
  </si>
  <si>
    <t>税率</t>
  </si>
  <si>
    <t>※  区  分</t>
  </si>
  <si>
    <t>(受給者番号)</t>
  </si>
  <si>
    <t>(フリガナ)</t>
  </si>
  <si>
    <t>(役職名)</t>
  </si>
  <si>
    <t>種        別</t>
  </si>
  <si>
    <t>支   払   金   額</t>
  </si>
  <si>
    <t>所得控除の額の合計額</t>
  </si>
  <si>
    <t>源 泉 徴 収 税 額</t>
  </si>
  <si>
    <t>給 料 ・ 賞 与</t>
  </si>
  <si>
    <t>円</t>
  </si>
  <si>
    <t>内</t>
  </si>
  <si>
    <t>障害者の数</t>
  </si>
  <si>
    <t>老　   人</t>
  </si>
  <si>
    <t>その他</t>
  </si>
  <si>
    <t>C有</t>
  </si>
  <si>
    <t>D無</t>
  </si>
  <si>
    <t>従有</t>
  </si>
  <si>
    <t>従無</t>
  </si>
  <si>
    <t>E</t>
  </si>
  <si>
    <t>G人</t>
  </si>
  <si>
    <t>従人</t>
  </si>
  <si>
    <t>内H</t>
  </si>
  <si>
    <t>J人</t>
  </si>
  <si>
    <t>内K</t>
  </si>
  <si>
    <t>L人</t>
  </si>
  <si>
    <t>M人</t>
  </si>
  <si>
    <t>　</t>
  </si>
  <si>
    <t>(摘要)</t>
  </si>
  <si>
    <t>イ</t>
  </si>
  <si>
    <t>本人が障害者</t>
  </si>
  <si>
    <t>寡　婦</t>
  </si>
  <si>
    <t>受給者生年月日</t>
  </si>
  <si>
    <t>中途就・退職</t>
  </si>
  <si>
    <t>就職</t>
  </si>
  <si>
    <t>退職</t>
  </si>
  <si>
    <t>年</t>
  </si>
  <si>
    <t>月</t>
  </si>
  <si>
    <t>日</t>
  </si>
  <si>
    <t>明</t>
  </si>
  <si>
    <t>大</t>
  </si>
  <si>
    <t>昭</t>
  </si>
  <si>
    <t>平</t>
  </si>
  <si>
    <t>(電話)</t>
  </si>
  <si>
    <t>（摘要）に控除対象配偶者、扶養親族の氏名、続柄及び前職分の加算額、支払者等を記入してください。</t>
  </si>
  <si>
    <t>色のみに金額などを入力する</t>
  </si>
  <si>
    <t>色は該当する場合ドロップダウンリストから"○"or"人数"を選択する</t>
  </si>
  <si>
    <t>色は給与等の支給明細を入れない場合に金額を入れる</t>
  </si>
  <si>
    <t>氏名</t>
  </si>
  <si>
    <t>支払者</t>
  </si>
  <si>
    <t>住所・所在地</t>
  </si>
  <si>
    <t>受給者番号</t>
  </si>
  <si>
    <t>区分</t>
  </si>
  <si>
    <t>支給日</t>
  </si>
  <si>
    <t>総支給金額</t>
  </si>
  <si>
    <t>社保等控除</t>
  </si>
  <si>
    <t>算出税額</t>
  </si>
  <si>
    <t>氏名・名称</t>
  </si>
  <si>
    <t>フリガナ</t>
  </si>
  <si>
    <t>給料・手当等</t>
  </si>
  <si>
    <t>給与総額</t>
  </si>
  <si>
    <t>最小値</t>
  </si>
  <si>
    <t>電話</t>
  </si>
  <si>
    <t>整理欄</t>
  </si>
  <si>
    <t>署番号</t>
  </si>
  <si>
    <t>①</t>
  </si>
  <si>
    <t>整理番号</t>
  </si>
  <si>
    <t>②</t>
  </si>
  <si>
    <t>役職名</t>
  </si>
  <si>
    <t>続柄</t>
  </si>
  <si>
    <t>控除判定</t>
  </si>
  <si>
    <t>給与所得控除後の計算</t>
  </si>
  <si>
    <t>年調給与額</t>
  </si>
  <si>
    <t>本人</t>
  </si>
  <si>
    <t>配偶者</t>
  </si>
  <si>
    <t>扶養</t>
  </si>
  <si>
    <t>賞与等</t>
  </si>
  <si>
    <t>夏</t>
  </si>
  <si>
    <t>冬</t>
  </si>
  <si>
    <t>同居特別障害者</t>
  </si>
  <si>
    <t>合計</t>
  </si>
  <si>
    <t>国民健康保険・介護保険他</t>
  </si>
  <si>
    <t>国民年金・国民年金基金</t>
  </si>
  <si>
    <t>小規模企業共済等掛金</t>
  </si>
  <si>
    <t>社会保険料等控除</t>
  </si>
  <si>
    <t>給与等控除分</t>
  </si>
  <si>
    <t>申告分</t>
  </si>
  <si>
    <t>収入金額等</t>
  </si>
  <si>
    <t>必要経費等</t>
  </si>
  <si>
    <t>所得金額</t>
  </si>
  <si>
    <t>源泉徴収票記載事項</t>
  </si>
  <si>
    <t>給与所得</t>
  </si>
  <si>
    <t>H</t>
  </si>
  <si>
    <t>摘要</t>
  </si>
  <si>
    <t>扶養氏名印刷</t>
  </si>
  <si>
    <t>事業所得</t>
  </si>
  <si>
    <t>雑所得</t>
  </si>
  <si>
    <t>公的年金等</t>
  </si>
  <si>
    <t>その他</t>
  </si>
  <si>
    <t>前職　情報等</t>
  </si>
  <si>
    <t>配当所得</t>
  </si>
  <si>
    <t>不動産所得</t>
  </si>
  <si>
    <t>退職所得</t>
  </si>
  <si>
    <t>譲渡所得</t>
  </si>
  <si>
    <t>短期</t>
  </si>
  <si>
    <t>中途就・退職</t>
  </si>
  <si>
    <t>年月日</t>
  </si>
  <si>
    <t>長期</t>
  </si>
  <si>
    <t>一時所得</t>
  </si>
  <si>
    <t>配偶者合計所得</t>
  </si>
  <si>
    <t>公的年金65歳未満</t>
  </si>
  <si>
    <t>加算額</t>
  </si>
  <si>
    <t>以後</t>
  </si>
  <si>
    <t>控除額</t>
  </si>
  <si>
    <t>公的年金65歳以上</t>
  </si>
  <si>
    <t>以前</t>
  </si>
  <si>
    <t>課税所得</t>
  </si>
  <si>
    <t>平成</t>
  </si>
  <si>
    <t>年分</t>
  </si>
  <si>
    <t>氏 名</t>
  </si>
  <si>
    <t>住所又は居所</t>
  </si>
  <si>
    <t>住所</t>
  </si>
  <si>
    <t>国民年金保険料等の金額</t>
  </si>
  <si>
    <t>配偶者の合計所得</t>
  </si>
  <si>
    <t>乙欄</t>
  </si>
  <si>
    <t>災害者</t>
  </si>
  <si>
    <t>中途就・退職</t>
  </si>
  <si>
    <t>寡夫</t>
  </si>
  <si>
    <t>年</t>
  </si>
  <si>
    <t>月</t>
  </si>
  <si>
    <t>（市区町村提出用）</t>
  </si>
  <si>
    <t>（税務署提出用）</t>
  </si>
  <si>
    <t>支払者</t>
  </si>
  <si>
    <t>315-1</t>
  </si>
  <si>
    <t>（受給者交付用）</t>
  </si>
  <si>
    <t>01</t>
  </si>
  <si>
    <t>平成</t>
  </si>
  <si>
    <t>年分</t>
  </si>
  <si>
    <t>特別障害者</t>
  </si>
  <si>
    <t>左の色の部分以外はシートを保護してますので訂正はできません。(解除パスワードは"1111"です。)</t>
  </si>
  <si>
    <t>内未払金額</t>
  </si>
  <si>
    <t>T</t>
  </si>
  <si>
    <t>住民税額速算</t>
  </si>
  <si>
    <t>課税所得</t>
  </si>
  <si>
    <t>概算住民税</t>
  </si>
  <si>
    <t>給与所得の源泉徴収票</t>
  </si>
  <si>
    <r>
      <t>給与支払報告書</t>
    </r>
    <r>
      <rPr>
        <b/>
        <sz val="22"/>
        <color indexed="53"/>
        <rFont val="MS UI Gothic"/>
        <family val="3"/>
      </rPr>
      <t>（個人別明細書）</t>
    </r>
  </si>
  <si>
    <t>A内</t>
  </si>
  <si>
    <t>円</t>
  </si>
  <si>
    <t>B円</t>
  </si>
  <si>
    <t>内</t>
  </si>
  <si>
    <t>円</t>
  </si>
  <si>
    <t>老
人</t>
  </si>
  <si>
    <t>特   定</t>
  </si>
  <si>
    <t>特   別</t>
  </si>
  <si>
    <t>F円</t>
  </si>
  <si>
    <t>I人</t>
  </si>
  <si>
    <t>N内</t>
  </si>
  <si>
    <t>O円</t>
  </si>
  <si>
    <t>P円</t>
  </si>
  <si>
    <t>有</t>
  </si>
  <si>
    <t>無</t>
  </si>
  <si>
    <t>人</t>
  </si>
  <si>
    <t>内</t>
  </si>
  <si>
    <t>給与所得の源泉徴収票</t>
  </si>
  <si>
    <t>所得見積額</t>
  </si>
  <si>
    <t>給料・賞与</t>
  </si>
  <si>
    <t>M</t>
  </si>
  <si>
    <t>A欄の金額</t>
  </si>
  <si>
    <t>S</t>
  </si>
  <si>
    <r>
      <t>給与支払報告書</t>
    </r>
    <r>
      <rPr>
        <b/>
        <sz val="22"/>
        <color indexed="17"/>
        <rFont val="MS UI Gothic"/>
        <family val="3"/>
      </rPr>
      <t>（個人別明細書）</t>
    </r>
  </si>
  <si>
    <t>旧長期損害保険料の金額</t>
  </si>
  <si>
    <t>住宅借入金等特別控除可能額</t>
  </si>
  <si>
    <t>社会保険料
等の金額</t>
  </si>
  <si>
    <t>生命保険料
の控除額</t>
  </si>
  <si>
    <t>旧長期</t>
  </si>
  <si>
    <t>地震</t>
  </si>
  <si>
    <t>地震保険控除</t>
  </si>
  <si>
    <t>旧長期金額</t>
  </si>
  <si>
    <t>地震金額</t>
  </si>
  <si>
    <t>地震保険料控除</t>
  </si>
  <si>
    <t>旧長</t>
  </si>
  <si>
    <t>甲欄</t>
  </si>
  <si>
    <t>社会保険料控除</t>
  </si>
  <si>
    <t>地震保険料等</t>
  </si>
  <si>
    <t>居住開始日</t>
  </si>
  <si>
    <t>住宅借入金等特別控除額</t>
  </si>
  <si>
    <t>住宅借入金等特別控除可能額</t>
  </si>
  <si>
    <t>住宅借入金等特別控除額</t>
  </si>
  <si>
    <t>給与所得者の住宅借入金等特別控除申告書から満額を入力してください。</t>
  </si>
  <si>
    <t>居住開始年月日</t>
  </si>
  <si>
    <t>同居特別障害者</t>
  </si>
  <si>
    <t>同居特別以外障害者</t>
  </si>
  <si>
    <t>扶養親族や生計を一する子を有するか</t>
  </si>
  <si>
    <t>扶養親族ある子を有するか</t>
  </si>
  <si>
    <t>配偶者と死別等した者か</t>
  </si>
  <si>
    <t>該当</t>
  </si>
  <si>
    <t>有する</t>
  </si>
  <si>
    <t>寡婦(夫)要因</t>
  </si>
  <si>
    <t>死別・離婚・生死不明・未帰還</t>
  </si>
  <si>
    <t>寡婦(夫)判定</t>
  </si>
  <si>
    <t>一般の寡婦・特別の寡婦</t>
  </si>
  <si>
    <t>配偶者の合計所得</t>
  </si>
  <si>
    <t>人</t>
  </si>
  <si>
    <t>配偶者特別
控除の額</t>
  </si>
  <si>
    <t>控除対象扶養親族の数</t>
  </si>
  <si>
    <t>控除対象扶養親族の数</t>
  </si>
  <si>
    <t>扶16
養歳
親未
族満</t>
  </si>
  <si>
    <t>扶16
養歳
親未
族満</t>
  </si>
  <si>
    <t>障害者等控除</t>
  </si>
  <si>
    <t>①</t>
  </si>
  <si>
    <t>②</t>
  </si>
  <si>
    <t>③</t>
  </si>
  <si>
    <t>④</t>
  </si>
  <si>
    <t>⑤</t>
  </si>
  <si>
    <t>控除対象配偶者</t>
  </si>
  <si>
    <t>氏名</t>
  </si>
  <si>
    <t>年少</t>
  </si>
  <si>
    <t>老・特</t>
  </si>
  <si>
    <t>住民税に関する事項</t>
  </si>
  <si>
    <t>小規模企業共済等</t>
  </si>
  <si>
    <t>②イ</t>
  </si>
  <si>
    <t>②ロ</t>
  </si>
  <si>
    <t>②ハ</t>
  </si>
  <si>
    <t>②ホ</t>
  </si>
  <si>
    <t>②へ</t>
  </si>
  <si>
    <t>②ト</t>
  </si>
  <si>
    <t>↑</t>
  </si>
  <si>
    <t>②ニ</t>
  </si>
  <si>
    <t>控除扶養</t>
  </si>
  <si>
    <t>地震保険料
の控除額</t>
  </si>
  <si>
    <t>社会保険料
等の金額</t>
  </si>
  <si>
    <t>社会保険料
等の金額</t>
  </si>
  <si>
    <t>生命保険料
の控除額</t>
  </si>
  <si>
    <t>生命保険料
の控除額</t>
  </si>
  <si>
    <t>社会保険料
等の金額</t>
  </si>
  <si>
    <t>配偶者特別
控除の額</t>
  </si>
  <si>
    <t>支払
を受け
る者</t>
  </si>
  <si>
    <t>支払
を受け
る者</t>
  </si>
  <si>
    <t>住所(居 所)
又は所在地</t>
  </si>
  <si>
    <t>住所(居 所)
又は所在地</t>
  </si>
  <si>
    <t>旧個人年金保険料の金額</t>
  </si>
  <si>
    <t>介護医療</t>
  </si>
  <si>
    <t>旧一般</t>
  </si>
  <si>
    <t>旧年金</t>
  </si>
  <si>
    <r>
      <rPr>
        <b/>
        <sz val="9"/>
        <color indexed="10"/>
        <rFont val="MS UI Gothic"/>
        <family val="3"/>
      </rPr>
      <t>旧</t>
    </r>
    <r>
      <rPr>
        <sz val="9"/>
        <rFont val="MS UI Gothic"/>
        <family val="3"/>
      </rPr>
      <t>一般</t>
    </r>
  </si>
  <si>
    <r>
      <rPr>
        <b/>
        <sz val="9"/>
        <color indexed="10"/>
        <rFont val="MS UI Gothic"/>
        <family val="3"/>
      </rPr>
      <t>旧</t>
    </r>
    <r>
      <rPr>
        <sz val="9"/>
        <rFont val="MS UI Gothic"/>
        <family val="3"/>
      </rPr>
      <t>年金</t>
    </r>
  </si>
  <si>
    <r>
      <rPr>
        <b/>
        <sz val="9"/>
        <color indexed="10"/>
        <rFont val="MS UI Gothic"/>
        <family val="3"/>
      </rPr>
      <t>新</t>
    </r>
    <r>
      <rPr>
        <sz val="9"/>
        <rFont val="MS UI Gothic"/>
        <family val="3"/>
      </rPr>
      <t>一般</t>
    </r>
  </si>
  <si>
    <r>
      <rPr>
        <b/>
        <sz val="9"/>
        <color indexed="10"/>
        <rFont val="MS UI Gothic"/>
        <family val="3"/>
      </rPr>
      <t>新</t>
    </r>
    <r>
      <rPr>
        <sz val="9"/>
        <rFont val="MS UI Gothic"/>
        <family val="3"/>
      </rPr>
      <t>年金</t>
    </r>
  </si>
  <si>
    <t>生命保険料</t>
  </si>
  <si>
    <t>－</t>
  </si>
  <si>
    <t>生命保険料控除</t>
  </si>
  <si>
    <t>新生命金額</t>
  </si>
  <si>
    <t>介護</t>
  </si>
  <si>
    <t>旧一般金額</t>
  </si>
  <si>
    <t>一般計</t>
  </si>
  <si>
    <t>年金計</t>
  </si>
  <si>
    <t>新年金</t>
  </si>
  <si>
    <t>新一般</t>
  </si>
  <si>
    <t>計</t>
  </si>
  <si>
    <t>新生命保険料の金額</t>
  </si>
  <si>
    <t>旧生命保険料の金額</t>
  </si>
  <si>
    <t>ロ</t>
  </si>
  <si>
    <t>ハ</t>
  </si>
  <si>
    <t>ニ</t>
  </si>
  <si>
    <t>ホ</t>
  </si>
  <si>
    <t>へ</t>
  </si>
  <si>
    <t>ト</t>
  </si>
  <si>
    <t>新個人年金保険料の金額</t>
  </si>
  <si>
    <t>氏名又は名称</t>
  </si>
  <si>
    <t>氏名又は名称</t>
  </si>
  <si>
    <t>介護医療保険料の金額</t>
  </si>
  <si>
    <t>勤労学生</t>
  </si>
  <si>
    <t>有</t>
  </si>
  <si>
    <t>(×102.1%)</t>
  </si>
  <si>
    <t>年調所得税額</t>
  </si>
  <si>
    <t>外国人</t>
  </si>
  <si>
    <r>
      <t>チ</t>
    </r>
    <r>
      <rPr>
        <sz val="14"/>
        <color indexed="53"/>
        <rFont val="MS UI Gothic"/>
        <family val="3"/>
      </rPr>
      <t>未
　成
　年
　者</t>
    </r>
  </si>
  <si>
    <t>死
亡
退
職</t>
  </si>
  <si>
    <r>
      <rPr>
        <sz val="12"/>
        <color indexed="53"/>
        <rFont val="MS UI Gothic"/>
        <family val="3"/>
      </rPr>
      <t>ヌ</t>
    </r>
    <r>
      <rPr>
        <sz val="14"/>
        <color indexed="53"/>
        <rFont val="MS UI Gothic"/>
        <family val="3"/>
      </rPr>
      <t>そ
　の
　他</t>
    </r>
  </si>
  <si>
    <r>
      <rPr>
        <sz val="12"/>
        <color indexed="53"/>
        <rFont val="MS UI Gothic"/>
        <family val="3"/>
      </rPr>
      <t>カ</t>
    </r>
    <r>
      <rPr>
        <sz val="14"/>
        <color indexed="53"/>
        <rFont val="MS UI Gothic"/>
        <family val="3"/>
      </rPr>
      <t xml:space="preserve">勤
　労
　学
　生
</t>
    </r>
  </si>
  <si>
    <r>
      <t xml:space="preserve">寡夫
</t>
    </r>
    <r>
      <rPr>
        <sz val="12"/>
        <color indexed="53"/>
        <rFont val="MS UI Gothic"/>
        <family val="3"/>
      </rPr>
      <t>ワ</t>
    </r>
    <r>
      <rPr>
        <sz val="11"/>
        <color indexed="9"/>
        <rFont val="MS UI Gothic"/>
        <family val="3"/>
      </rPr>
      <t>.</t>
    </r>
  </si>
  <si>
    <r>
      <t xml:space="preserve">特別
</t>
    </r>
    <r>
      <rPr>
        <sz val="12"/>
        <color indexed="53"/>
        <rFont val="MS UI Gothic"/>
        <family val="3"/>
      </rPr>
      <t>リ</t>
    </r>
    <r>
      <rPr>
        <sz val="11"/>
        <color indexed="53"/>
        <rFont val="MS UI Gothic"/>
        <family val="3"/>
      </rPr>
      <t>　.　　</t>
    </r>
  </si>
  <si>
    <r>
      <t xml:space="preserve">一般
</t>
    </r>
    <r>
      <rPr>
        <sz val="12"/>
        <color indexed="53"/>
        <rFont val="MS UI Gothic"/>
        <family val="3"/>
      </rPr>
      <t>ル</t>
    </r>
    <r>
      <rPr>
        <sz val="11"/>
        <color indexed="9"/>
        <rFont val="MS UI Gothic"/>
        <family val="3"/>
      </rPr>
      <t>.</t>
    </r>
  </si>
  <si>
    <r>
      <t xml:space="preserve">特別
</t>
    </r>
    <r>
      <rPr>
        <sz val="12"/>
        <color indexed="53"/>
        <rFont val="MS UI Gothic"/>
        <family val="3"/>
      </rPr>
      <t>ヲ</t>
    </r>
    <r>
      <rPr>
        <sz val="11"/>
        <color indexed="9"/>
        <rFont val="MS UI Gothic"/>
        <family val="3"/>
      </rPr>
      <t>.</t>
    </r>
  </si>
  <si>
    <t>未
成
年
者</t>
  </si>
  <si>
    <t xml:space="preserve">勤
労
学
生
</t>
  </si>
  <si>
    <t>そ
の
他</t>
  </si>
  <si>
    <t>特別</t>
  </si>
  <si>
    <t>一般</t>
  </si>
  <si>
    <r>
      <t>チ</t>
    </r>
    <r>
      <rPr>
        <sz val="14"/>
        <color indexed="17"/>
        <rFont val="MS UI Gothic"/>
        <family val="3"/>
      </rPr>
      <t>未
　成
　年
　者</t>
    </r>
  </si>
  <si>
    <r>
      <t xml:space="preserve">寡夫
</t>
    </r>
    <r>
      <rPr>
        <sz val="12"/>
        <color indexed="17"/>
        <rFont val="MS UI Gothic"/>
        <family val="3"/>
      </rPr>
      <t>ワ</t>
    </r>
    <r>
      <rPr>
        <sz val="11"/>
        <color indexed="17"/>
        <rFont val="MS UI Gothic"/>
        <family val="3"/>
      </rPr>
      <t>.</t>
    </r>
  </si>
  <si>
    <r>
      <rPr>
        <sz val="12"/>
        <color indexed="17"/>
        <rFont val="MS UI Gothic"/>
        <family val="3"/>
      </rPr>
      <t>カ</t>
    </r>
    <r>
      <rPr>
        <sz val="14"/>
        <color indexed="17"/>
        <rFont val="MS UI Gothic"/>
        <family val="3"/>
      </rPr>
      <t xml:space="preserve">勤
　労
　学
　生
</t>
    </r>
  </si>
  <si>
    <r>
      <t xml:space="preserve">特別
</t>
    </r>
    <r>
      <rPr>
        <sz val="12"/>
        <color indexed="17"/>
        <rFont val="MS UI Gothic"/>
        <family val="3"/>
      </rPr>
      <t>リ</t>
    </r>
    <r>
      <rPr>
        <sz val="11"/>
        <color indexed="17"/>
        <rFont val="MS UI Gothic"/>
        <family val="3"/>
      </rPr>
      <t>　.　　</t>
    </r>
  </si>
  <si>
    <r>
      <rPr>
        <sz val="12"/>
        <color indexed="17"/>
        <rFont val="MS UI Gothic"/>
        <family val="3"/>
      </rPr>
      <t>ヌ</t>
    </r>
    <r>
      <rPr>
        <sz val="14"/>
        <color indexed="17"/>
        <rFont val="MS UI Gothic"/>
        <family val="3"/>
      </rPr>
      <t>そ
　の
　他</t>
    </r>
  </si>
  <si>
    <r>
      <t xml:space="preserve">一般
</t>
    </r>
    <r>
      <rPr>
        <sz val="12"/>
        <color indexed="17"/>
        <rFont val="MS UI Gothic"/>
        <family val="3"/>
      </rPr>
      <t>ル</t>
    </r>
    <r>
      <rPr>
        <sz val="11"/>
        <color indexed="17"/>
        <rFont val="MS UI Gothic"/>
        <family val="3"/>
      </rPr>
      <t>.</t>
    </r>
  </si>
  <si>
    <r>
      <t xml:space="preserve">特別
</t>
    </r>
    <r>
      <rPr>
        <sz val="12"/>
        <color indexed="17"/>
        <rFont val="MS UI Gothic"/>
        <family val="3"/>
      </rPr>
      <t>ヲ</t>
    </r>
    <r>
      <rPr>
        <sz val="11"/>
        <color indexed="17"/>
        <rFont val="MS UI Gothic"/>
        <family val="3"/>
      </rPr>
      <t>.</t>
    </r>
  </si>
  <si>
    <t>控除対象配偶者の有無等.</t>
  </si>
  <si>
    <t>控除対象配偶者の有無等.</t>
  </si>
  <si>
    <r>
      <rPr>
        <sz val="16"/>
        <color indexed="53"/>
        <rFont val="MS UI Gothic"/>
        <family val="3"/>
      </rPr>
      <t xml:space="preserve">※  区  </t>
    </r>
    <r>
      <rPr>
        <sz val="16"/>
        <color indexed="53"/>
        <rFont val="MS UI Gothic"/>
        <family val="3"/>
      </rPr>
      <t>分</t>
    </r>
  </si>
  <si>
    <t>※</t>
  </si>
  <si>
    <t>※　　種　　　　　　別   .</t>
  </si>
  <si>
    <t>※　　整　　理　　番　　号   .</t>
  </si>
  <si>
    <t>※</t>
  </si>
  <si>
    <t>③</t>
  </si>
  <si>
    <t>④</t>
  </si>
  <si>
    <t>（配 偶 者 を 除 く。）</t>
  </si>
  <si>
    <t>(本人を除く。)</t>
  </si>
  <si>
    <t>住宅借入金等
特別控除の額</t>
  </si>
  <si>
    <t>（配 偶 者 を 除 く。）</t>
  </si>
  <si>
    <t>(本人を除く。)</t>
  </si>
  <si>
    <t>平成27年分 控除額の合計額の早見表</t>
  </si>
  <si>
    <t>税務署配布の「平成27年分 年末調整のしかた」をよく読んでお使いください。</t>
  </si>
  <si>
    <t>平成27年分　給与所得者の扶養控除等(異動)申告書データ</t>
  </si>
  <si>
    <r>
      <rPr>
        <sz val="9"/>
        <rFont val="MS UI Gothic"/>
        <family val="3"/>
      </rPr>
      <t>控除対象
扶養親族</t>
    </r>
    <r>
      <rPr>
        <sz val="9"/>
        <color indexed="10"/>
        <rFont val="MS UI Gothic"/>
        <family val="3"/>
      </rPr>
      <t xml:space="preserve">
</t>
    </r>
    <r>
      <rPr>
        <sz val="9"/>
        <rFont val="MS UI Gothic"/>
        <family val="3"/>
      </rPr>
      <t>(</t>
    </r>
    <r>
      <rPr>
        <sz val="9"/>
        <color indexed="10"/>
        <rFont val="MS UI Gothic"/>
        <family val="3"/>
      </rPr>
      <t>16歳以上</t>
    </r>
    <r>
      <rPr>
        <sz val="9"/>
        <rFont val="MS UI Gothic"/>
        <family val="3"/>
      </rPr>
      <t>)</t>
    </r>
    <r>
      <rPr>
        <sz val="9"/>
        <color indexed="10"/>
        <rFont val="MS UI Gothic"/>
        <family val="3"/>
      </rPr>
      <t xml:space="preserve">
</t>
    </r>
    <r>
      <rPr>
        <sz val="9"/>
        <rFont val="MS UI Gothic"/>
        <family val="3"/>
      </rPr>
      <t>(H12.1.1</t>
    </r>
    <r>
      <rPr>
        <sz val="8"/>
        <rFont val="MS UI Gothic"/>
        <family val="3"/>
      </rPr>
      <t>以前生</t>
    </r>
    <r>
      <rPr>
        <sz val="9"/>
        <rFont val="MS UI Gothic"/>
        <family val="3"/>
      </rPr>
      <t>)</t>
    </r>
  </si>
  <si>
    <r>
      <t>16歳未満</t>
    </r>
    <r>
      <rPr>
        <sz val="9"/>
        <rFont val="MS UI Gothic"/>
        <family val="3"/>
      </rPr>
      <t>の
扶養親族
(H12.1.2</t>
    </r>
    <r>
      <rPr>
        <sz val="8"/>
        <rFont val="MS UI Gothic"/>
        <family val="3"/>
      </rPr>
      <t>以後生</t>
    </r>
    <r>
      <rPr>
        <sz val="9"/>
        <rFont val="MS UI Gothic"/>
        <family val="3"/>
      </rPr>
      <t>)</t>
    </r>
  </si>
  <si>
    <t>平成27年分　保険料控除申告書データ</t>
  </si>
  <si>
    <t>平成27年分　配偶者特別控除申告書データ</t>
  </si>
  <si>
    <t>従たる給与等の支払者に関するデータ以外はすべて"27nen"sheetから転記されます。シートを保護してますので訂正はできません。(解除パスワードは"1111"です。)</t>
  </si>
  <si>
    <t>平成27年分　給与所得に対する所得税源泉徴収簿データ</t>
  </si>
  <si>
    <t>年調年税額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</si>
</sst>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Red]\-#,##0.000"/>
    <numFmt numFmtId="177" formatCode="#,##0;&quot;△&quot;#,##0"/>
    <numFmt numFmtId="178" formatCode="[$-411]e"/>
    <numFmt numFmtId="179" formatCode="m"/>
    <numFmt numFmtId="180" formatCode="d"/>
    <numFmt numFmtId="181" formatCode="m/d"/>
    <numFmt numFmtId="182" formatCode="0&quot;人&quot;"/>
    <numFmt numFmtId="183" formatCode="00000000"/>
    <numFmt numFmtId="184" formatCode="0\ \ 0\ \ 0\ \ 0\ \ 0\ \ 0\ \ 0\ \ 0"/>
    <numFmt numFmtId="185" formatCode="00000"/>
    <numFmt numFmtId="186" formatCode="0\ \ \ 0\ \ \ 0\ \ \ 0\ \ \ 0"/>
  </numFmts>
  <fonts count="116">
    <font>
      <sz val="10"/>
      <name val="ＭＳ Ｐ明朝"/>
      <family val="1"/>
    </font>
    <font>
      <sz val="10"/>
      <color indexed="8"/>
      <name val="MS UI Gothic"/>
      <family val="3"/>
    </font>
    <font>
      <sz val="6"/>
      <name val="ＭＳ Ｐ明朝"/>
      <family val="1"/>
    </font>
    <font>
      <sz val="10"/>
      <name val="MS UI Gothic"/>
      <family val="3"/>
    </font>
    <font>
      <sz val="6"/>
      <name val="ＭＳ Ｐゴシック"/>
      <family val="3"/>
    </font>
    <font>
      <sz val="14"/>
      <name val="MS UI Gothic"/>
      <family val="3"/>
    </font>
    <font>
      <sz val="10"/>
      <name val="ＭＳ 明朝"/>
      <family val="1"/>
    </font>
    <font>
      <sz val="11"/>
      <name val="MS UI Gothic"/>
      <family val="3"/>
    </font>
    <font>
      <sz val="9"/>
      <name val="MS UI Gothic"/>
      <family val="3"/>
    </font>
    <font>
      <sz val="9"/>
      <color indexed="10"/>
      <name val="MS UI Gothic"/>
      <family val="3"/>
    </font>
    <font>
      <b/>
      <sz val="12"/>
      <name val="MS UI Gothic"/>
      <family val="3"/>
    </font>
    <font>
      <sz val="9"/>
      <color indexed="12"/>
      <name val="MS UI Gothic"/>
      <family val="3"/>
    </font>
    <font>
      <i/>
      <sz val="9"/>
      <name val="MS UI Gothic"/>
      <family val="3"/>
    </font>
    <font>
      <sz val="9"/>
      <name val="ＭＳ Ｐゴシック"/>
      <family val="3"/>
    </font>
    <font>
      <sz val="20"/>
      <color indexed="10"/>
      <name val="MS UI Gothic"/>
      <family val="3"/>
    </font>
    <font>
      <sz val="16"/>
      <color indexed="8"/>
      <name val="MS UI Gothic"/>
      <family val="3"/>
    </font>
    <font>
      <sz val="16"/>
      <name val="MS UI Gothic"/>
      <family val="3"/>
    </font>
    <font>
      <b/>
      <sz val="28"/>
      <color indexed="8"/>
      <name val="MS UI Gothic"/>
      <family val="3"/>
    </font>
    <font>
      <sz val="44"/>
      <color indexed="53"/>
      <name val="MS UI Gothic"/>
      <family val="3"/>
    </font>
    <font>
      <sz val="11"/>
      <color indexed="53"/>
      <name val="MS UI Gothic"/>
      <family val="3"/>
    </font>
    <font>
      <sz val="18"/>
      <color indexed="53"/>
      <name val="MS UI Gothic"/>
      <family val="3"/>
    </font>
    <font>
      <sz val="11"/>
      <color indexed="8"/>
      <name val="MS UI Gothic"/>
      <family val="3"/>
    </font>
    <font>
      <sz val="12"/>
      <color indexed="8"/>
      <name val="MS UI Gothic"/>
      <family val="3"/>
    </font>
    <font>
      <sz val="28"/>
      <name val="MS UI Gothic"/>
      <family val="3"/>
    </font>
    <font>
      <sz val="18"/>
      <color indexed="8"/>
      <name val="MS UI Gothic"/>
      <family val="3"/>
    </font>
    <font>
      <sz val="22"/>
      <color indexed="8"/>
      <name val="MS UI Gothic"/>
      <family val="3"/>
    </font>
    <font>
      <sz val="16"/>
      <color indexed="53"/>
      <name val="MS UI Gothic"/>
      <family val="3"/>
    </font>
    <font>
      <sz val="12"/>
      <color indexed="53"/>
      <name val="MS UI Gothic"/>
      <family val="3"/>
    </font>
    <font>
      <sz val="17"/>
      <color indexed="8"/>
      <name val="MS UI Gothic"/>
      <family val="3"/>
    </font>
    <font>
      <sz val="20"/>
      <name val="MS UI Gothic"/>
      <family val="3"/>
    </font>
    <font>
      <sz val="24"/>
      <name val="MS UI Gothic"/>
      <family val="3"/>
    </font>
    <font>
      <sz val="12"/>
      <name val="MS UI Gothic"/>
      <family val="3"/>
    </font>
    <font>
      <sz val="24"/>
      <color indexed="8"/>
      <name val="MS UI Gothic"/>
      <family val="3"/>
    </font>
    <font>
      <b/>
      <sz val="23"/>
      <name val="MS UI Gothic"/>
      <family val="3"/>
    </font>
    <font>
      <sz val="18"/>
      <name val="MS UI Gothic"/>
      <family val="3"/>
    </font>
    <font>
      <sz val="23"/>
      <name val="MS UI Gothic"/>
      <family val="3"/>
    </font>
    <font>
      <sz val="20"/>
      <color indexed="8"/>
      <name val="MS UI Gothic"/>
      <family val="3"/>
    </font>
    <font>
      <sz val="20"/>
      <color indexed="53"/>
      <name val="MS UI Gothic"/>
      <family val="3"/>
    </font>
    <font>
      <sz val="36"/>
      <color indexed="8"/>
      <name val="MS UI Gothic"/>
      <family val="3"/>
    </font>
    <font>
      <sz val="26"/>
      <color indexed="8"/>
      <name val="MS UI Gothic"/>
      <family val="3"/>
    </font>
    <font>
      <sz val="26"/>
      <name val="MS UI Gothic"/>
      <family val="3"/>
    </font>
    <font>
      <sz val="14"/>
      <color indexed="53"/>
      <name val="MS UI Gothic"/>
      <family val="3"/>
    </font>
    <font>
      <sz val="15"/>
      <color indexed="53"/>
      <name val="MS UI Gothic"/>
      <family val="3"/>
    </font>
    <font>
      <sz val="15"/>
      <name val="MS UI Gothic"/>
      <family val="3"/>
    </font>
    <font>
      <sz val="22"/>
      <name val="MS UI Gothic"/>
      <family val="3"/>
    </font>
    <font>
      <sz val="14"/>
      <color indexed="8"/>
      <name val="MS UI Gothic"/>
      <family val="3"/>
    </font>
    <font>
      <sz val="13"/>
      <name val="MS UI Gothic"/>
      <family val="3"/>
    </font>
    <font>
      <sz val="16"/>
      <color indexed="17"/>
      <name val="MS UI Gothic"/>
      <family val="3"/>
    </font>
    <font>
      <sz val="44"/>
      <color indexed="17"/>
      <name val="MS UI Gothic"/>
      <family val="3"/>
    </font>
    <font>
      <sz val="11"/>
      <color indexed="17"/>
      <name val="MS UI Gothic"/>
      <family val="3"/>
    </font>
    <font>
      <sz val="12"/>
      <color indexed="17"/>
      <name val="MS UI Gothic"/>
      <family val="3"/>
    </font>
    <font>
      <sz val="20"/>
      <color indexed="17"/>
      <name val="MS UI Gothic"/>
      <family val="3"/>
    </font>
    <font>
      <sz val="14"/>
      <color indexed="17"/>
      <name val="MS UI Gothic"/>
      <family val="3"/>
    </font>
    <font>
      <sz val="15"/>
      <color indexed="17"/>
      <name val="MS UI Gothic"/>
      <family val="3"/>
    </font>
    <font>
      <sz val="22"/>
      <color indexed="17"/>
      <name val="MS UI Gothic"/>
      <family val="3"/>
    </font>
    <font>
      <b/>
      <sz val="22"/>
      <color indexed="53"/>
      <name val="MS UI Gothic"/>
      <family val="3"/>
    </font>
    <font>
      <b/>
      <sz val="28"/>
      <color indexed="53"/>
      <name val="MS UI Gothic"/>
      <family val="3"/>
    </font>
    <font>
      <sz val="11"/>
      <color indexed="9"/>
      <name val="MS UI Gothic"/>
      <family val="3"/>
    </font>
    <font>
      <sz val="10"/>
      <color indexed="17"/>
      <name val="MS UI Gothic"/>
      <family val="3"/>
    </font>
    <font>
      <b/>
      <sz val="22"/>
      <color indexed="17"/>
      <name val="MS UI Gothic"/>
      <family val="3"/>
    </font>
    <font>
      <b/>
      <sz val="28"/>
      <color indexed="17"/>
      <name val="MS UI Gothic"/>
      <family val="3"/>
    </font>
    <font>
      <b/>
      <sz val="9"/>
      <color indexed="12"/>
      <name val="MS UI Gothic"/>
      <family val="3"/>
    </font>
    <font>
      <b/>
      <sz val="9"/>
      <color indexed="8"/>
      <name val="MS UI Gothic"/>
      <family val="3"/>
    </font>
    <font>
      <b/>
      <sz val="36"/>
      <color indexed="53"/>
      <name val="MS UI Gothic"/>
      <family val="3"/>
    </font>
    <font>
      <b/>
      <sz val="36"/>
      <color indexed="17"/>
      <name val="MS UI Gothic"/>
      <family val="3"/>
    </font>
    <font>
      <sz val="22"/>
      <color indexed="53"/>
      <name val="MS UI Gothic"/>
      <family val="3"/>
    </font>
    <font>
      <sz val="8"/>
      <name val="MS UI Gothic"/>
      <family val="3"/>
    </font>
    <font>
      <b/>
      <sz val="9"/>
      <color indexed="10"/>
      <name val="MS UI Gothic"/>
      <family val="3"/>
    </font>
    <font>
      <b/>
      <sz val="9"/>
      <name val="MS UI Gothic"/>
      <family val="3"/>
    </font>
    <font>
      <sz val="13"/>
      <color indexed="53"/>
      <name val="MS UI Gothic"/>
      <family val="3"/>
    </font>
    <font>
      <sz val="13"/>
      <color indexed="17"/>
      <name val="MS UI Gothic"/>
      <family val="3"/>
    </font>
    <font>
      <sz val="10"/>
      <color indexed="9"/>
      <name val="MS UI Gothic"/>
      <family val="3"/>
    </font>
    <font>
      <b/>
      <sz val="18"/>
      <color indexed="54"/>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4"/>
      <name val="MS UI Gothic"/>
      <family val="3"/>
    </font>
    <font>
      <b/>
      <sz val="13"/>
      <color indexed="54"/>
      <name val="MS UI Gothic"/>
      <family val="3"/>
    </font>
    <font>
      <b/>
      <sz val="11"/>
      <color indexed="54"/>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8"/>
      <color indexed="12"/>
      <name val="MS UI Gothic"/>
      <family val="3"/>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0"/>
      <color rgb="FF008000"/>
      <name val="MS UI Gothic"/>
      <family val="3"/>
    </font>
    <font>
      <sz val="12"/>
      <color rgb="FF008000"/>
      <name val="MS UI Gothic"/>
      <family val="3"/>
    </font>
    <font>
      <sz val="14"/>
      <color rgb="FF008000"/>
      <name val="MS UI Gothic"/>
      <family val="3"/>
    </font>
    <font>
      <sz val="11"/>
      <color rgb="FF008000"/>
      <name val="MS UI Gothic"/>
      <family val="3"/>
    </font>
    <font>
      <b/>
      <sz val="9"/>
      <color rgb="FFFF0000"/>
      <name val="MS UI Gothic"/>
      <family val="3"/>
    </font>
    <font>
      <sz val="11"/>
      <color rgb="FFFF6600"/>
      <name val="MS UI Gothic"/>
      <family val="3"/>
    </font>
    <font>
      <sz val="15"/>
      <color rgb="FF008000"/>
      <name val="MS UI Gothic"/>
      <family val="3"/>
    </font>
    <font>
      <sz val="11"/>
      <color theme="7" tint="-0.7499799728393555"/>
      <name val="MS UI Gothic"/>
      <family val="3"/>
    </font>
    <font>
      <sz val="14"/>
      <color theme="1"/>
      <name val="MS UI Gothic"/>
      <family val="3"/>
    </font>
    <font>
      <sz val="14"/>
      <color theme="7" tint="-0.7499499917030334"/>
      <name val="MS UI Gothic"/>
      <family val="3"/>
    </font>
    <font>
      <sz val="12"/>
      <color theme="7" tint="-0.7499499917030334"/>
      <name val="MS UI Gothic"/>
      <family val="3"/>
    </font>
    <font>
      <b/>
      <sz val="8"/>
      <name val="ＭＳ Ｐ明朝"/>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5"/>
        <bgColor indexed="64"/>
      </patternFill>
    </fill>
    <fill>
      <patternFill patternType="solid">
        <fgColor indexed="53"/>
        <bgColor indexed="64"/>
      </patternFill>
    </fill>
    <fill>
      <patternFill patternType="solid">
        <fgColor indexed="17"/>
        <bgColor indexed="64"/>
      </patternFill>
    </fill>
    <fill>
      <patternFill patternType="solid">
        <fgColor indexed="46"/>
        <bgColor indexed="64"/>
      </patternFill>
    </fill>
    <fill>
      <patternFill patternType="solid">
        <fgColor rgb="FFFFFF00"/>
        <bgColor indexed="64"/>
      </patternFill>
    </fill>
  </fills>
  <borders count="2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dotted"/>
      <right style="thin"/>
      <top style="thin"/>
      <bottom style="thin"/>
    </border>
    <border>
      <left style="thin"/>
      <right style="thin"/>
      <top style="thin"/>
      <bottom/>
    </border>
    <border>
      <left/>
      <right style="thin"/>
      <top/>
      <bottom style="thin"/>
    </border>
    <border>
      <left style="thin"/>
      <right style="thin"/>
      <top/>
      <bottom style="thin"/>
    </border>
    <border>
      <left/>
      <right style="thin"/>
      <top/>
      <bottom/>
    </border>
    <border>
      <left style="medium"/>
      <right style="medium"/>
      <top style="medium"/>
      <bottom style="medium"/>
    </border>
    <border diagonalUp="1">
      <left style="thin"/>
      <right style="thin"/>
      <top style="thin"/>
      <bottom style="thin"/>
      <diagonal style="thin"/>
    </border>
    <border>
      <left/>
      <right style="thin"/>
      <top style="thin"/>
      <bottom/>
    </border>
    <border>
      <left/>
      <right/>
      <top style="medium">
        <color indexed="53"/>
      </top>
      <bottom style="medium">
        <color indexed="53"/>
      </bottom>
    </border>
    <border>
      <left style="thin">
        <color indexed="53"/>
      </left>
      <right/>
      <top/>
      <bottom/>
    </border>
    <border>
      <left/>
      <right style="thin">
        <color indexed="53"/>
      </right>
      <top/>
      <bottom/>
    </border>
    <border>
      <left style="thin"/>
      <right/>
      <top style="thin"/>
      <bottom/>
    </border>
    <border>
      <left/>
      <right/>
      <top style="thin">
        <color indexed="53"/>
      </top>
      <bottom/>
    </border>
    <border>
      <left style="medium">
        <color indexed="53"/>
      </left>
      <right style="medium">
        <color indexed="53"/>
      </right>
      <top style="medium">
        <color indexed="53"/>
      </top>
      <bottom/>
    </border>
    <border>
      <left style="medium">
        <color indexed="53"/>
      </left>
      <right/>
      <top style="medium">
        <color indexed="53"/>
      </top>
      <bottom/>
    </border>
    <border>
      <left style="dashed">
        <color indexed="53"/>
      </left>
      <right style="thin">
        <color indexed="53"/>
      </right>
      <top style="medium">
        <color indexed="53"/>
      </top>
      <bottom/>
    </border>
    <border>
      <left/>
      <right style="medium">
        <color indexed="53"/>
      </right>
      <top style="medium">
        <color indexed="53"/>
      </top>
      <bottom/>
    </border>
    <border>
      <left style="dashed"/>
      <right style="thin"/>
      <top style="thin"/>
      <bottom/>
    </border>
    <border>
      <left style="medium">
        <color indexed="53"/>
      </left>
      <right style="thin">
        <color indexed="53"/>
      </right>
      <top style="thin">
        <color indexed="53"/>
      </top>
      <bottom style="thin">
        <color indexed="53"/>
      </bottom>
    </border>
    <border>
      <left style="thin">
        <color indexed="53"/>
      </left>
      <right style="medium">
        <color indexed="53"/>
      </right>
      <top style="thin">
        <color indexed="53"/>
      </top>
      <bottom style="thin">
        <color indexed="53"/>
      </bottom>
    </border>
    <border>
      <left style="thin">
        <color indexed="53"/>
      </left>
      <right/>
      <top style="medium">
        <color indexed="53"/>
      </top>
      <bottom/>
    </border>
    <border>
      <left/>
      <right/>
      <top style="medium">
        <color indexed="53"/>
      </top>
      <bottom/>
    </border>
    <border>
      <left style="medium">
        <color indexed="53"/>
      </left>
      <right/>
      <top style="thin">
        <color indexed="53"/>
      </top>
      <bottom style="medium">
        <color indexed="53"/>
      </bottom>
    </border>
    <border>
      <left/>
      <right style="medium">
        <color indexed="53"/>
      </right>
      <top style="thin">
        <color indexed="53"/>
      </top>
      <bottom style="medium">
        <color indexed="53"/>
      </bottom>
    </border>
    <border>
      <left/>
      <right/>
      <top style="medium">
        <color indexed="17"/>
      </top>
      <bottom style="medium">
        <color indexed="17"/>
      </bottom>
    </border>
    <border>
      <left style="medium">
        <color indexed="17"/>
      </left>
      <right/>
      <top style="medium">
        <color indexed="17"/>
      </top>
      <bottom/>
    </border>
    <border>
      <left style="thin">
        <color indexed="17"/>
      </left>
      <right/>
      <top style="thin">
        <color indexed="17"/>
      </top>
      <bottom/>
    </border>
    <border>
      <left/>
      <right style="thin">
        <color indexed="17"/>
      </right>
      <top style="thin">
        <color indexed="17"/>
      </top>
      <bottom/>
    </border>
    <border>
      <left style="medium">
        <color indexed="17"/>
      </left>
      <right style="medium">
        <color indexed="17"/>
      </right>
      <top style="medium">
        <color indexed="17"/>
      </top>
      <bottom/>
    </border>
    <border>
      <left style="medium">
        <color indexed="17"/>
      </left>
      <right style="medium">
        <color indexed="17"/>
      </right>
      <top style="thin">
        <color indexed="17"/>
      </top>
      <bottom/>
    </border>
    <border>
      <left style="dashed">
        <color indexed="17"/>
      </left>
      <right style="thin">
        <color indexed="17"/>
      </right>
      <top style="medium">
        <color indexed="17"/>
      </top>
      <bottom/>
    </border>
    <border>
      <left/>
      <right style="medium">
        <color indexed="17"/>
      </right>
      <top style="medium">
        <color indexed="17"/>
      </top>
      <bottom/>
    </border>
    <border>
      <left style="medium">
        <color indexed="17"/>
      </left>
      <right/>
      <top style="thin">
        <color indexed="17"/>
      </top>
      <bottom style="thin">
        <color indexed="17"/>
      </bottom>
    </border>
    <border>
      <left style="thin">
        <color indexed="17"/>
      </left>
      <right style="medium">
        <color indexed="17"/>
      </right>
      <top style="thin">
        <color indexed="17"/>
      </top>
      <bottom style="thin">
        <color indexed="17"/>
      </bottom>
    </border>
    <border>
      <left/>
      <right/>
      <top style="thin">
        <color indexed="17"/>
      </top>
      <bottom/>
    </border>
    <border>
      <left style="medium">
        <color indexed="53"/>
      </left>
      <right/>
      <top/>
      <bottom/>
    </border>
    <border>
      <left style="thin"/>
      <right/>
      <top/>
      <bottom/>
    </border>
    <border>
      <left/>
      <right style="thin">
        <color indexed="53"/>
      </right>
      <top style="thin">
        <color indexed="53"/>
      </top>
      <bottom/>
    </border>
    <border>
      <left/>
      <right/>
      <top style="thin"/>
      <bottom/>
    </border>
    <border>
      <left style="thin">
        <color indexed="17"/>
      </left>
      <right/>
      <top/>
      <bottom/>
    </border>
    <border>
      <left style="thin">
        <color indexed="53"/>
      </left>
      <right style="thin">
        <color indexed="53"/>
      </right>
      <top style="thin">
        <color indexed="53"/>
      </top>
      <bottom style="medium">
        <color indexed="53"/>
      </bottom>
    </border>
    <border>
      <left style="thin">
        <color indexed="53"/>
      </left>
      <right style="medium">
        <color indexed="53"/>
      </right>
      <top style="thin">
        <color indexed="53"/>
      </top>
      <bottom style="medium">
        <color indexed="53"/>
      </bottom>
    </border>
    <border>
      <left style="thin">
        <color indexed="17"/>
      </left>
      <right style="thin">
        <color indexed="17"/>
      </right>
      <top style="thin">
        <color indexed="17"/>
      </top>
      <bottom style="medium">
        <color indexed="17"/>
      </bottom>
    </border>
    <border>
      <left/>
      <right style="medium">
        <color indexed="53"/>
      </right>
      <top style="thin">
        <color indexed="53"/>
      </top>
      <bottom style="thin">
        <color indexed="53"/>
      </bottom>
    </border>
    <border>
      <left/>
      <right/>
      <top style="thin">
        <color indexed="17"/>
      </top>
      <bottom style="thin">
        <color indexed="17"/>
      </bottom>
    </border>
    <border>
      <left style="thin"/>
      <right style="thin"/>
      <top style="double"/>
      <bottom style="thin"/>
    </border>
    <border>
      <left style="thin"/>
      <right style="thin"/>
      <top style="double"/>
      <bottom/>
    </border>
    <border>
      <left style="thin"/>
      <right/>
      <top style="double"/>
      <bottom style="thin"/>
    </border>
    <border>
      <left style="thin"/>
      <right style="double"/>
      <top style="double"/>
      <bottom/>
    </border>
    <border>
      <left/>
      <right style="double"/>
      <top style="thin"/>
      <bottom style="thin"/>
    </border>
    <border>
      <left style="thin"/>
      <right style="thin"/>
      <top style="thin"/>
      <bottom style="double"/>
    </border>
    <border>
      <left style="thin"/>
      <right/>
      <top style="thin"/>
      <bottom style="double"/>
    </border>
    <border>
      <left style="dotted"/>
      <right style="thin"/>
      <top style="thin"/>
      <bottom style="double"/>
    </border>
    <border>
      <left style="thin"/>
      <right style="thin"/>
      <top/>
      <bottom style="double"/>
    </border>
    <border>
      <left/>
      <right/>
      <top style="thin"/>
      <bottom style="double"/>
    </border>
    <border>
      <left/>
      <right style="double"/>
      <top style="thin"/>
      <bottom style="double"/>
    </border>
    <border>
      <left/>
      <right style="thin">
        <color indexed="17"/>
      </right>
      <top style="thin">
        <color indexed="17"/>
      </top>
      <bottom style="thin">
        <color indexed="17"/>
      </bottom>
    </border>
    <border>
      <left/>
      <right style="thin">
        <color indexed="53"/>
      </right>
      <top style="thin">
        <color indexed="53"/>
      </top>
      <bottom style="thin">
        <color indexed="53"/>
      </bottom>
    </border>
    <border>
      <left/>
      <right/>
      <top style="thin">
        <color indexed="53"/>
      </top>
      <bottom style="thin">
        <color indexed="53"/>
      </bottom>
    </border>
    <border>
      <left/>
      <right style="medium">
        <color indexed="53"/>
      </right>
      <top/>
      <bottom style="medium">
        <color indexed="53"/>
      </bottom>
    </border>
    <border>
      <left style="medium">
        <color indexed="53"/>
      </left>
      <right/>
      <top style="thin">
        <color indexed="53"/>
      </top>
      <bottom style="thin">
        <color indexed="53"/>
      </bottom>
    </border>
    <border>
      <left style="medium">
        <color indexed="53"/>
      </left>
      <right/>
      <top style="thin">
        <color indexed="53"/>
      </top>
      <bottom/>
    </border>
    <border>
      <left/>
      <right style="medium">
        <color indexed="53"/>
      </right>
      <top style="thin">
        <color indexed="53"/>
      </top>
      <bottom/>
    </border>
    <border>
      <left style="medium">
        <color rgb="FF008000"/>
      </left>
      <right/>
      <top style="thin">
        <color rgb="FF008000"/>
      </top>
      <bottom style="thin">
        <color rgb="FF008000"/>
      </bottom>
    </border>
    <border>
      <left/>
      <right style="medium">
        <color rgb="FF008000"/>
      </right>
      <top style="thin">
        <color rgb="FF008000"/>
      </top>
      <bottom style="thin">
        <color rgb="FF008000"/>
      </bottom>
    </border>
    <border>
      <left style="medium">
        <color rgb="FF008000"/>
      </left>
      <right/>
      <top style="thin">
        <color rgb="FF008000"/>
      </top>
      <bottom style="medium">
        <color rgb="FF008000"/>
      </bottom>
    </border>
    <border>
      <left/>
      <right style="medium">
        <color rgb="FF008000"/>
      </right>
      <top style="thin">
        <color rgb="FF008000"/>
      </top>
      <bottom style="medium">
        <color rgb="FF008000"/>
      </bottom>
    </border>
    <border>
      <left style="medium">
        <color rgb="FF008000"/>
      </left>
      <right/>
      <top style="medium">
        <color rgb="FF008000"/>
      </top>
      <bottom style="thin">
        <color rgb="FF008000"/>
      </bottom>
    </border>
    <border>
      <left/>
      <right style="medium">
        <color rgb="FF008000"/>
      </right>
      <top style="medium">
        <color rgb="FF008000"/>
      </top>
      <bottom style="thin">
        <color rgb="FF008000"/>
      </bottom>
    </border>
    <border>
      <left style="medium"/>
      <right/>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thin"/>
      <top/>
      <bottom/>
    </border>
    <border>
      <left style="thin"/>
      <right/>
      <top/>
      <bottom style="thin"/>
    </border>
    <border>
      <left style="medium">
        <color indexed="53"/>
      </left>
      <right/>
      <top/>
      <bottom style="medium">
        <color indexed="53"/>
      </bottom>
    </border>
    <border>
      <left/>
      <right style="medium"/>
      <top style="thin"/>
      <bottom style="thin"/>
    </border>
    <border>
      <left style="thin">
        <color indexed="17"/>
      </left>
      <right style="medium">
        <color theme="7" tint="-0.7499499917030334"/>
      </right>
      <top style="thin">
        <color indexed="17"/>
      </top>
      <bottom style="medium">
        <color indexed="17"/>
      </bottom>
    </border>
    <border>
      <left/>
      <right/>
      <top/>
      <bottom style="thin"/>
    </border>
    <border>
      <left style="double"/>
      <right/>
      <top style="double"/>
      <bottom style="thin"/>
    </border>
    <border>
      <left/>
      <right/>
      <top style="double"/>
      <bottom style="thin"/>
    </border>
    <border>
      <left/>
      <right style="thin"/>
      <top style="double"/>
      <bottom style="thin"/>
    </border>
    <border>
      <left/>
      <right style="medium"/>
      <top/>
      <bottom style="thin"/>
    </border>
    <border>
      <left style="double"/>
      <right/>
      <top style="thin"/>
      <bottom/>
    </border>
    <border>
      <left style="double"/>
      <right/>
      <top/>
      <bottom/>
    </border>
    <border>
      <left style="double"/>
      <right/>
      <top/>
      <bottom style="double"/>
    </border>
    <border>
      <left/>
      <right style="thin"/>
      <top/>
      <bottom style="double"/>
    </border>
    <border>
      <left/>
      <right/>
      <top style="thin">
        <color indexed="53"/>
      </top>
      <bottom style="medium">
        <color indexed="53"/>
      </bottom>
    </border>
    <border>
      <left style="thin">
        <color indexed="53"/>
      </left>
      <right/>
      <top style="thin">
        <color indexed="53"/>
      </top>
      <bottom style="thin">
        <color indexed="53"/>
      </bottom>
    </border>
    <border>
      <left style="dashed">
        <color indexed="53"/>
      </left>
      <right/>
      <top style="medium">
        <color indexed="53"/>
      </top>
      <bottom style="medium">
        <color indexed="53"/>
      </bottom>
    </border>
    <border>
      <left/>
      <right style="medium">
        <color indexed="53"/>
      </right>
      <top style="medium">
        <color indexed="53"/>
      </top>
      <bottom style="medium">
        <color indexed="53"/>
      </bottom>
    </border>
    <border>
      <left/>
      <right style="thin">
        <color indexed="53"/>
      </right>
      <top style="medium">
        <color indexed="53"/>
      </top>
      <bottom/>
    </border>
    <border>
      <left/>
      <right/>
      <top/>
      <bottom style="thin">
        <color indexed="53"/>
      </bottom>
    </border>
    <border>
      <left/>
      <right style="thin">
        <color indexed="53"/>
      </right>
      <top/>
      <bottom style="thin">
        <color indexed="53"/>
      </bottom>
    </border>
    <border>
      <left style="medium">
        <color indexed="53"/>
      </left>
      <right/>
      <top style="medium">
        <color indexed="53"/>
      </top>
      <bottom style="medium">
        <color indexed="53"/>
      </bottom>
    </border>
    <border>
      <left style="thin">
        <color indexed="53"/>
      </left>
      <right/>
      <top style="thin">
        <color indexed="53"/>
      </top>
      <bottom style="medium">
        <color indexed="53"/>
      </bottom>
    </border>
    <border>
      <left style="thin">
        <color indexed="53"/>
      </left>
      <right/>
      <top/>
      <bottom style="thin">
        <color indexed="53"/>
      </bottom>
    </border>
    <border>
      <left style="medium">
        <color rgb="FF008000"/>
      </left>
      <right/>
      <top style="thin">
        <color rgb="FF008000"/>
      </top>
      <bottom/>
    </border>
    <border>
      <left style="medium">
        <color rgb="FF008000"/>
      </left>
      <right/>
      <top/>
      <bottom style="thin">
        <color rgb="FF008000"/>
      </bottom>
    </border>
    <border>
      <left/>
      <right/>
      <top style="thin">
        <color rgb="FF008000"/>
      </top>
      <bottom/>
    </border>
    <border>
      <left/>
      <right/>
      <top/>
      <bottom style="thin">
        <color rgb="FF008000"/>
      </bottom>
    </border>
    <border>
      <left/>
      <right style="medium">
        <color rgb="FF008000"/>
      </right>
      <top style="thin">
        <color rgb="FF008000"/>
      </top>
      <bottom/>
    </border>
    <border>
      <left/>
      <right style="medium">
        <color rgb="FF008000"/>
      </right>
      <top/>
      <bottom style="thin">
        <color rgb="FF008000"/>
      </bottom>
    </border>
    <border>
      <left style="thin">
        <color indexed="53"/>
      </left>
      <right style="medium">
        <color indexed="53"/>
      </right>
      <top style="medium">
        <color indexed="53"/>
      </top>
      <bottom/>
    </border>
    <border>
      <left style="thin">
        <color indexed="53"/>
      </left>
      <right style="medium">
        <color indexed="53"/>
      </right>
      <top/>
      <bottom/>
    </border>
    <border>
      <left style="thin">
        <color indexed="53"/>
      </left>
      <right style="medium">
        <color indexed="53"/>
      </right>
      <top/>
      <bottom style="thin">
        <color indexed="53"/>
      </bottom>
    </border>
    <border>
      <left style="thin">
        <color indexed="53"/>
      </left>
      <right style="thin">
        <color indexed="53"/>
      </right>
      <top style="medium">
        <color indexed="53"/>
      </top>
      <bottom style="thin">
        <color indexed="53"/>
      </bottom>
    </border>
    <border>
      <left style="thin">
        <color indexed="53"/>
      </left>
      <right style="thin">
        <color indexed="53"/>
      </right>
      <top style="thin">
        <color indexed="53"/>
      </top>
      <bottom style="thin">
        <color indexed="53"/>
      </bottom>
    </border>
    <border>
      <left style="thin">
        <color rgb="FF008000"/>
      </left>
      <right/>
      <top style="medium">
        <color indexed="17"/>
      </top>
      <bottom style="thin">
        <color rgb="FF008000"/>
      </bottom>
    </border>
    <border>
      <left/>
      <right/>
      <top style="medium">
        <color indexed="17"/>
      </top>
      <bottom style="thin">
        <color rgb="FF008000"/>
      </bottom>
    </border>
    <border>
      <left/>
      <right style="medium">
        <color rgb="FF008000"/>
      </right>
      <top style="medium">
        <color indexed="17"/>
      </top>
      <bottom style="thin">
        <color rgb="FF008000"/>
      </bottom>
    </border>
    <border>
      <left style="thin">
        <color rgb="FF008000"/>
      </left>
      <right/>
      <top style="thin">
        <color rgb="FF008000"/>
      </top>
      <bottom/>
    </border>
    <border>
      <left style="thin">
        <color rgb="FF008000"/>
      </left>
      <right/>
      <top/>
      <bottom style="thin">
        <color rgb="FF008000"/>
      </bottom>
    </border>
    <border>
      <left style="medium">
        <color rgb="FF008000"/>
      </left>
      <right/>
      <top style="medium">
        <color rgb="FF008000"/>
      </top>
      <bottom/>
    </border>
    <border>
      <left/>
      <right/>
      <top style="medium">
        <color rgb="FF008000"/>
      </top>
      <bottom/>
    </border>
    <border>
      <left/>
      <right style="medium">
        <color indexed="53"/>
      </right>
      <top/>
      <bottom style="thin">
        <color indexed="53"/>
      </bottom>
    </border>
    <border>
      <left style="medium">
        <color indexed="53"/>
      </left>
      <right/>
      <top/>
      <bottom style="thin">
        <color indexed="53"/>
      </bottom>
    </border>
    <border>
      <left style="thin">
        <color theme="7" tint="-0.7499499917030334"/>
      </left>
      <right style="thin">
        <color theme="7" tint="-0.7499499917030334"/>
      </right>
      <top style="thin">
        <color theme="7" tint="-0.7499499917030334"/>
      </top>
      <bottom style="thin">
        <color indexed="17"/>
      </bottom>
    </border>
    <border>
      <left/>
      <right/>
      <top/>
      <bottom style="thin">
        <color indexed="17"/>
      </bottom>
    </border>
    <border>
      <left/>
      <right style="thin">
        <color indexed="17"/>
      </right>
      <top/>
      <bottom style="thin">
        <color indexed="17"/>
      </bottom>
    </border>
    <border>
      <left style="thin">
        <color indexed="17"/>
      </left>
      <right style="thin">
        <color indexed="17"/>
      </right>
      <top style="thin">
        <color indexed="17"/>
      </top>
      <bottom style="thin">
        <color indexed="17"/>
      </bottom>
    </border>
    <border>
      <left/>
      <right/>
      <top style="thin">
        <color rgb="FF008000"/>
      </top>
      <bottom style="thin">
        <color rgb="FF008000"/>
      </bottom>
    </border>
    <border>
      <left/>
      <right/>
      <top style="thin">
        <color rgb="FF008000"/>
      </top>
      <bottom style="medium">
        <color indexed="17"/>
      </bottom>
    </border>
    <border>
      <left/>
      <right/>
      <top style="thin">
        <color rgb="FF008000"/>
      </top>
      <bottom style="medium">
        <color rgb="FF008000"/>
      </bottom>
    </border>
    <border>
      <left style="thin">
        <color theme="7" tint="-0.7499499917030334"/>
      </left>
      <right style="thin">
        <color theme="7" tint="-0.7499499917030334"/>
      </right>
      <top style="thin">
        <color theme="7" tint="-0.7499499917030334"/>
      </top>
      <bottom style="thin">
        <color theme="7" tint="-0.7499499917030334"/>
      </bottom>
    </border>
    <border>
      <left style="thin">
        <color rgb="FF008000"/>
      </left>
      <right/>
      <top style="thin">
        <color rgb="FF008000"/>
      </top>
      <bottom style="thin">
        <color rgb="FF008000"/>
      </bottom>
    </border>
    <border>
      <left style="thin">
        <color theme="7" tint="-0.7499499917030334"/>
      </left>
      <right style="thin">
        <color theme="7" tint="-0.7499499917030334"/>
      </right>
      <top style="medium">
        <color theme="7" tint="-0.7499499917030334"/>
      </top>
      <bottom style="thin">
        <color theme="7" tint="-0.7499499917030334"/>
      </bottom>
    </border>
    <border>
      <left style="medium">
        <color theme="7" tint="-0.7499499917030334"/>
      </left>
      <right style="thin">
        <color indexed="17"/>
      </right>
      <top style="thin">
        <color indexed="17"/>
      </top>
      <bottom style="medium">
        <color indexed="17"/>
      </bottom>
    </border>
    <border>
      <left style="thin">
        <color theme="7" tint="-0.7499499917030334"/>
      </left>
      <right style="thin">
        <color theme="7" tint="-0.7499499917030334"/>
      </right>
      <top style="thin">
        <color theme="7" tint="-0.7499499917030334"/>
      </top>
      <bottom/>
    </border>
    <border>
      <left style="thin">
        <color theme="7" tint="-0.7499499917030334"/>
      </left>
      <right style="thin">
        <color theme="7" tint="-0.7499499917030334"/>
      </right>
      <top/>
      <bottom/>
    </border>
    <border>
      <left style="thin">
        <color theme="7" tint="-0.7499499917030334"/>
      </left>
      <right style="thin">
        <color theme="7" tint="-0.7499499917030334"/>
      </right>
      <top/>
      <bottom style="thin">
        <color indexed="17"/>
      </bottom>
    </border>
    <border>
      <left style="thin">
        <color indexed="17"/>
      </left>
      <right/>
      <top style="thin">
        <color indexed="17"/>
      </top>
      <bottom style="thin">
        <color indexed="17"/>
      </bottom>
    </border>
    <border>
      <left/>
      <right/>
      <top style="medium">
        <color indexed="17"/>
      </top>
      <bottom/>
    </border>
    <border>
      <left/>
      <right style="thin">
        <color indexed="17"/>
      </right>
      <top style="thin">
        <color indexed="17"/>
      </top>
      <bottom style="medium">
        <color indexed="17"/>
      </bottom>
    </border>
    <border>
      <left style="medium">
        <color theme="7" tint="-0.7499499917030334"/>
      </left>
      <right style="thin">
        <color theme="7" tint="-0.7499499917030334"/>
      </right>
      <top style="medium">
        <color theme="7" tint="-0.7499499917030334"/>
      </top>
      <bottom style="thin">
        <color theme="7" tint="-0.7499499917030334"/>
      </bottom>
    </border>
    <border>
      <left style="medium">
        <color indexed="17"/>
      </left>
      <right/>
      <top style="thin">
        <color indexed="17"/>
      </top>
      <bottom/>
    </border>
    <border>
      <left/>
      <right style="medium">
        <color indexed="17"/>
      </right>
      <top style="thin">
        <color indexed="17"/>
      </top>
      <bottom/>
    </border>
    <border>
      <left style="medium">
        <color indexed="17"/>
      </left>
      <right/>
      <top/>
      <bottom style="medium">
        <color indexed="17"/>
      </bottom>
    </border>
    <border>
      <left/>
      <right/>
      <top/>
      <bottom style="medium">
        <color indexed="17"/>
      </bottom>
    </border>
    <border>
      <left/>
      <right style="thin">
        <color indexed="17"/>
      </right>
      <top/>
      <bottom style="medium">
        <color indexed="17"/>
      </bottom>
    </border>
    <border>
      <left style="thin">
        <color theme="7" tint="-0.7499499917030334"/>
      </left>
      <right style="thin">
        <color theme="7" tint="-0.7499499917030334"/>
      </right>
      <top style="thin">
        <color theme="7" tint="-0.7499499917030334"/>
      </top>
      <bottom style="thin">
        <color indexed="53"/>
      </bottom>
    </border>
    <border>
      <left style="thin">
        <color theme="7" tint="-0.7499499917030334"/>
      </left>
      <right style="thin">
        <color theme="7" tint="-0.7499499917030334"/>
      </right>
      <top style="thin">
        <color indexed="53"/>
      </top>
      <bottom style="thin">
        <color indexed="53"/>
      </bottom>
    </border>
    <border>
      <left style="thin">
        <color theme="7" tint="-0.7499499917030334"/>
      </left>
      <right style="thin">
        <color theme="7" tint="-0.7499499917030334"/>
      </right>
      <top style="thin">
        <color indexed="53"/>
      </top>
      <bottom style="thin">
        <color indexed="17"/>
      </bottom>
    </border>
    <border>
      <left style="thin">
        <color indexed="17"/>
      </left>
      <right/>
      <top style="medium">
        <color indexed="53"/>
      </top>
      <bottom/>
    </border>
    <border>
      <left style="medium">
        <color indexed="17"/>
      </left>
      <right style="thin">
        <color indexed="17"/>
      </right>
      <top style="thin">
        <color indexed="17"/>
      </top>
      <bottom style="thin">
        <color indexed="17"/>
      </bottom>
    </border>
    <border>
      <left style="medium">
        <color indexed="17"/>
      </left>
      <right/>
      <top/>
      <bottom/>
    </border>
    <border>
      <left/>
      <right style="medium">
        <color indexed="17"/>
      </right>
      <top/>
      <bottom/>
    </border>
    <border>
      <left/>
      <right style="medium">
        <color indexed="17"/>
      </right>
      <top/>
      <bottom style="medium">
        <color indexed="17"/>
      </bottom>
    </border>
    <border>
      <left style="thin">
        <color indexed="17"/>
      </left>
      <right style="thin">
        <color indexed="17"/>
      </right>
      <top style="medium">
        <color indexed="17"/>
      </top>
      <bottom style="thin">
        <color indexed="17"/>
      </bottom>
    </border>
    <border>
      <left style="thin">
        <color indexed="17"/>
      </left>
      <right style="medium">
        <color indexed="17"/>
      </right>
      <top style="medium">
        <color indexed="17"/>
      </top>
      <bottom style="thin">
        <color indexed="17"/>
      </bottom>
    </border>
    <border>
      <left/>
      <right style="thin">
        <color indexed="17"/>
      </right>
      <top/>
      <bottom/>
    </border>
    <border>
      <left style="dashed">
        <color indexed="17"/>
      </left>
      <right style="dashed">
        <color indexed="17"/>
      </right>
      <top/>
      <bottom/>
    </border>
    <border>
      <left style="dashed">
        <color indexed="17"/>
      </left>
      <right style="medium">
        <color indexed="17"/>
      </right>
      <top/>
      <bottom/>
    </border>
    <border>
      <left style="dashed">
        <color indexed="17"/>
      </left>
      <right style="dashed">
        <color indexed="17"/>
      </right>
      <top/>
      <bottom style="medium">
        <color indexed="17"/>
      </bottom>
    </border>
    <border>
      <left style="dashed">
        <color indexed="17"/>
      </left>
      <right style="medium">
        <color indexed="17"/>
      </right>
      <top/>
      <bottom style="medium">
        <color indexed="17"/>
      </bottom>
    </border>
    <border>
      <left style="dashed">
        <color indexed="17"/>
      </left>
      <right/>
      <top style="medium">
        <color indexed="17"/>
      </top>
      <bottom/>
    </border>
    <border>
      <left style="medium">
        <color indexed="17"/>
      </left>
      <right style="medium">
        <color indexed="17"/>
      </right>
      <top/>
      <bottom/>
    </border>
    <border>
      <left style="medium">
        <color indexed="17"/>
      </left>
      <right style="medium">
        <color indexed="17"/>
      </right>
      <top/>
      <bottom style="medium">
        <color indexed="17"/>
      </bottom>
    </border>
    <border>
      <left style="medium">
        <color indexed="53"/>
      </left>
      <right style="thin">
        <color indexed="53"/>
      </right>
      <top style="thin">
        <color indexed="53"/>
      </top>
      <bottom/>
    </border>
    <border>
      <left style="medium">
        <color indexed="53"/>
      </left>
      <right style="thin">
        <color indexed="53"/>
      </right>
      <top/>
      <bottom style="medium">
        <color indexed="53"/>
      </bottom>
    </border>
    <border>
      <left/>
      <right style="medium">
        <color rgb="FF008000"/>
      </right>
      <top style="medium">
        <color rgb="FF008000"/>
      </top>
      <bottom/>
    </border>
    <border>
      <left style="thin">
        <color indexed="53"/>
      </left>
      <right style="thin">
        <color indexed="53"/>
      </right>
      <top style="thin">
        <color indexed="53"/>
      </top>
      <bottom/>
    </border>
    <border>
      <left style="thin">
        <color indexed="53"/>
      </left>
      <right style="thin">
        <color indexed="53"/>
      </right>
      <top/>
      <bottom style="medium">
        <color indexed="53"/>
      </bottom>
    </border>
    <border>
      <left style="thin">
        <color indexed="17"/>
      </left>
      <right/>
      <top/>
      <bottom style="medium">
        <color indexed="17"/>
      </bottom>
    </border>
    <border>
      <left style="medium">
        <color indexed="17"/>
      </left>
      <right style="dashed">
        <color indexed="17"/>
      </right>
      <top/>
      <bottom/>
    </border>
    <border>
      <left style="medium">
        <color indexed="17"/>
      </left>
      <right style="dashed">
        <color indexed="17"/>
      </right>
      <top/>
      <bottom style="medium">
        <color indexed="17"/>
      </bottom>
    </border>
    <border>
      <left style="thin">
        <color indexed="17"/>
      </left>
      <right style="thin">
        <color indexed="17"/>
      </right>
      <top style="thin">
        <color indexed="17"/>
      </top>
      <bottom/>
    </border>
    <border>
      <left style="thin">
        <color indexed="17"/>
      </left>
      <right style="thin">
        <color indexed="17"/>
      </right>
      <top/>
      <bottom/>
    </border>
    <border>
      <left style="thin">
        <color indexed="17"/>
      </left>
      <right style="thin">
        <color indexed="17"/>
      </right>
      <top/>
      <bottom style="thin">
        <color indexed="17"/>
      </bottom>
    </border>
    <border>
      <left style="thin">
        <color indexed="53"/>
      </left>
      <right style="thin">
        <color indexed="53"/>
      </right>
      <top/>
      <bottom style="thin">
        <color indexed="53"/>
      </bottom>
    </border>
    <border>
      <left style="medium">
        <color indexed="17"/>
      </left>
      <right style="medium">
        <color indexed="17"/>
      </right>
      <top/>
      <bottom style="thin">
        <color indexed="17"/>
      </bottom>
    </border>
    <border>
      <left style="dashed">
        <color indexed="17"/>
      </left>
      <right style="thin">
        <color indexed="17"/>
      </right>
      <top/>
      <bottom/>
    </border>
    <border>
      <left style="dashed">
        <color indexed="17"/>
      </left>
      <right style="thin">
        <color indexed="17"/>
      </right>
      <top/>
      <bottom style="medium">
        <color indexed="17"/>
      </bottom>
    </border>
    <border>
      <left style="thin">
        <color indexed="17"/>
      </left>
      <right style="thin">
        <color indexed="17"/>
      </right>
      <top style="thin">
        <color indexed="17"/>
      </top>
      <bottom style="thin">
        <color indexed="53"/>
      </bottom>
    </border>
    <border>
      <left style="thin">
        <color indexed="17"/>
      </left>
      <right style="thin">
        <color indexed="17"/>
      </right>
      <top style="thin">
        <color indexed="53"/>
      </top>
      <bottom style="thin">
        <color indexed="17"/>
      </bottom>
    </border>
    <border>
      <left style="medium">
        <color indexed="17"/>
      </left>
      <right/>
      <top/>
      <bottom style="thin">
        <color indexed="17"/>
      </bottom>
    </border>
    <border>
      <left/>
      <right style="medium">
        <color indexed="17"/>
      </right>
      <top/>
      <bottom style="thin">
        <color indexed="17"/>
      </bottom>
    </border>
    <border>
      <left style="medium">
        <color indexed="17"/>
      </left>
      <right style="thin">
        <color indexed="17"/>
      </right>
      <top style="thin">
        <color indexed="17"/>
      </top>
      <bottom style="medium">
        <color indexed="17"/>
      </bottom>
    </border>
    <border>
      <left style="thin">
        <color indexed="17"/>
      </left>
      <right style="medium">
        <color indexed="17"/>
      </right>
      <top style="thin">
        <color indexed="17"/>
      </top>
      <bottom style="medium">
        <color indexed="17"/>
      </bottom>
    </border>
    <border>
      <left style="medium">
        <color indexed="17"/>
      </left>
      <right style="thin">
        <color indexed="17"/>
      </right>
      <top style="medium">
        <color indexed="17"/>
      </top>
      <bottom style="thin">
        <color indexed="17"/>
      </bottom>
    </border>
    <border>
      <left style="thin">
        <color indexed="17"/>
      </left>
      <right/>
      <top style="medium">
        <color indexed="17"/>
      </top>
      <bottom/>
    </border>
    <border>
      <left style="thin">
        <color indexed="17"/>
      </left>
      <right/>
      <top style="thin">
        <color indexed="17"/>
      </top>
      <bottom style="medium">
        <color indexed="17"/>
      </bottom>
    </border>
    <border>
      <left/>
      <right/>
      <top style="thin">
        <color indexed="17"/>
      </top>
      <bottom style="medium">
        <color indexed="17"/>
      </bottom>
    </border>
    <border>
      <left style="thin">
        <color indexed="17"/>
      </left>
      <right/>
      <top/>
      <bottom style="thin">
        <color indexed="17"/>
      </bottom>
    </border>
    <border>
      <left/>
      <right style="thin">
        <color indexed="17"/>
      </right>
      <top style="medium">
        <color indexed="17"/>
      </top>
      <bottom/>
    </border>
    <border>
      <left style="thin">
        <color indexed="53"/>
      </left>
      <right style="thin">
        <color indexed="53"/>
      </right>
      <top/>
      <bottom/>
    </border>
    <border>
      <left style="thin">
        <color indexed="53"/>
      </left>
      <right/>
      <top style="thin">
        <color indexed="53"/>
      </top>
      <bottom/>
    </border>
    <border>
      <left/>
      <right style="thin">
        <color indexed="53"/>
      </right>
      <top style="thin">
        <color indexed="53"/>
      </top>
      <bottom style="medium">
        <color indexed="53"/>
      </bottom>
    </border>
    <border>
      <left/>
      <right style="dashed">
        <color indexed="53"/>
      </right>
      <top style="medium">
        <color indexed="53"/>
      </top>
      <bottom style="medium">
        <color indexed="53"/>
      </bottom>
    </border>
    <border>
      <left style="medium">
        <color indexed="53"/>
      </left>
      <right style="thin">
        <color indexed="53"/>
      </right>
      <top style="medium">
        <color indexed="53"/>
      </top>
      <bottom style="thin">
        <color indexed="53"/>
      </bottom>
    </border>
    <border>
      <left style="medium">
        <color indexed="53"/>
      </left>
      <right style="thin">
        <color indexed="53"/>
      </right>
      <top/>
      <bottom/>
    </border>
    <border>
      <left style="thin">
        <color indexed="53"/>
      </left>
      <right style="medium">
        <color indexed="53"/>
      </right>
      <top style="medium">
        <color indexed="53"/>
      </top>
      <bottom style="thin">
        <color indexed="53"/>
      </bottom>
    </border>
    <border>
      <left style="thin">
        <color indexed="53"/>
      </left>
      <right style="medium">
        <color indexed="53"/>
      </right>
      <top style="thin">
        <color indexed="53"/>
      </top>
      <bottom/>
    </border>
    <border>
      <left/>
      <right style="medium">
        <color indexed="53"/>
      </right>
      <top/>
      <bottom/>
    </border>
    <border>
      <left style="medium">
        <color indexed="53"/>
      </left>
      <right style="thin">
        <color indexed="53"/>
      </right>
      <top style="thin">
        <color indexed="53"/>
      </top>
      <bottom style="medium">
        <color indexed="53"/>
      </bottom>
    </border>
    <border>
      <left style="thin">
        <color indexed="53"/>
      </left>
      <right/>
      <top/>
      <bottom style="medium">
        <color indexed="53"/>
      </bottom>
    </border>
    <border>
      <left/>
      <right/>
      <top/>
      <bottom style="medium">
        <color indexed="53"/>
      </bottom>
    </border>
    <border>
      <left/>
      <right style="thin">
        <color indexed="53"/>
      </right>
      <top/>
      <bottom style="medium">
        <color indexed="53"/>
      </bottom>
    </border>
    <border>
      <left style="dashed">
        <color indexed="53"/>
      </left>
      <right/>
      <top style="medium">
        <color indexed="53"/>
      </top>
      <bottom/>
    </border>
    <border>
      <left/>
      <right style="dashed">
        <color indexed="53"/>
      </right>
      <top/>
      <bottom/>
    </border>
    <border>
      <left/>
      <right style="dashed">
        <color indexed="53"/>
      </right>
      <top/>
      <bottom style="medium">
        <color indexed="53"/>
      </bottom>
    </border>
    <border>
      <left style="medium">
        <color indexed="53"/>
      </left>
      <right style="medium">
        <color indexed="53"/>
      </right>
      <top/>
      <bottom/>
    </border>
    <border>
      <left style="medium">
        <color indexed="53"/>
      </left>
      <right style="medium">
        <color indexed="53"/>
      </right>
      <top/>
      <bottom style="medium">
        <color indexed="53"/>
      </bottom>
    </border>
    <border>
      <left style="dashed">
        <color indexed="53"/>
      </left>
      <right/>
      <top/>
      <bottom/>
    </border>
    <border>
      <left style="dashed">
        <color indexed="53"/>
      </left>
      <right/>
      <top/>
      <bottom style="medium">
        <color indexed="53"/>
      </bottom>
    </border>
    <border>
      <left style="medium">
        <color indexed="53"/>
      </left>
      <right style="medium">
        <color indexed="53"/>
      </right>
      <top/>
      <bottom style="thin">
        <color indexed="53"/>
      </bottom>
    </border>
    <border>
      <left/>
      <right style="dashed">
        <color indexed="53"/>
      </right>
      <top style="medium">
        <color indexed="53"/>
      </top>
      <bottom/>
    </border>
    <border>
      <left style="medium">
        <color indexed="53"/>
      </left>
      <right style="dashed">
        <color indexed="53"/>
      </right>
      <top/>
      <bottom/>
    </border>
    <border>
      <left style="medium">
        <color indexed="53"/>
      </left>
      <right style="dashed">
        <color indexed="53"/>
      </right>
      <top/>
      <bottom style="medium">
        <color indexed="53"/>
      </bottom>
    </border>
    <border>
      <left style="dashed">
        <color indexed="53"/>
      </left>
      <right style="thin">
        <color indexed="53"/>
      </right>
      <top/>
      <bottom/>
    </border>
    <border>
      <left style="dashed">
        <color indexed="53"/>
      </left>
      <right style="thin">
        <color indexed="53"/>
      </right>
      <top/>
      <bottom style="medium">
        <color indexed="53"/>
      </bottom>
    </border>
    <border>
      <left style="dashed">
        <color indexed="17"/>
      </left>
      <right/>
      <top style="medium">
        <color indexed="17"/>
      </top>
      <bottom style="medium">
        <color indexed="17"/>
      </bottom>
    </border>
    <border>
      <left/>
      <right style="medium">
        <color indexed="17"/>
      </right>
      <top style="medium">
        <color indexed="17"/>
      </top>
      <bottom style="medium">
        <color indexed="17"/>
      </bottom>
    </border>
    <border>
      <left style="dashed"/>
      <right/>
      <top style="thin"/>
      <bottom/>
    </border>
    <border>
      <left/>
      <right/>
      <top style="medium">
        <color rgb="FF008000"/>
      </top>
      <bottom style="thin">
        <color rgb="FF008000"/>
      </bottom>
    </border>
    <border>
      <left style="thin">
        <color theme="7" tint="-0.7499499917030334"/>
      </left>
      <right style="medium">
        <color theme="7" tint="-0.7499499917030334"/>
      </right>
      <top style="thin">
        <color theme="7" tint="-0.7499499917030334"/>
      </top>
      <bottom style="thin">
        <color indexed="53"/>
      </bottom>
    </border>
    <border>
      <left style="thin">
        <color theme="7" tint="-0.7499499917030334"/>
      </left>
      <right style="medium">
        <color theme="7" tint="-0.7499499917030334"/>
      </right>
      <top style="thin">
        <color indexed="53"/>
      </top>
      <bottom style="thin">
        <color indexed="53"/>
      </bottom>
    </border>
    <border>
      <left style="thin">
        <color theme="7" tint="-0.7499499917030334"/>
      </left>
      <right style="medium">
        <color theme="7" tint="-0.7499499917030334"/>
      </right>
      <top style="thin">
        <color indexed="53"/>
      </top>
      <bottom style="thin">
        <color indexed="17"/>
      </bottom>
    </border>
    <border>
      <left style="thin">
        <color theme="7" tint="-0.7499499917030334"/>
      </left>
      <right style="medium">
        <color theme="7" tint="-0.7499499917030334"/>
      </right>
      <top style="medium">
        <color theme="7" tint="-0.7499499917030334"/>
      </top>
      <bottom style="thin">
        <color theme="7" tint="-0.7499499917030334"/>
      </bottom>
    </border>
    <border>
      <left style="thin">
        <color theme="7" tint="-0.7499499917030334"/>
      </left>
      <right style="medium">
        <color theme="7" tint="-0.7499499917030334"/>
      </right>
      <top style="thin">
        <color theme="7" tint="-0.7499499917030334"/>
      </top>
      <bottom style="thin">
        <color theme="7" tint="-0.7499499917030334"/>
      </bottom>
    </border>
    <border>
      <left style="thin">
        <color theme="7" tint="-0.7499499917030334"/>
      </left>
      <right style="medium">
        <color theme="7" tint="-0.7499499917030334"/>
      </right>
      <top style="thin">
        <color theme="7" tint="-0.7499499917030334"/>
      </top>
      <bottom style="thin">
        <color indexed="17"/>
      </bottom>
    </border>
    <border>
      <left style="medium">
        <color theme="7" tint="-0.7499499917030334"/>
      </left>
      <right/>
      <top style="medium">
        <color theme="7" tint="-0.7499499917030334"/>
      </top>
      <bottom/>
    </border>
    <border>
      <left/>
      <right style="medium">
        <color theme="7" tint="-0.7499499917030334"/>
      </right>
      <top style="medium">
        <color theme="7" tint="-0.7499499917030334"/>
      </top>
      <bottom/>
    </border>
    <border>
      <left style="medium">
        <color theme="7" tint="-0.7499499917030334"/>
      </left>
      <right/>
      <top/>
      <bottom/>
    </border>
    <border>
      <left/>
      <right style="medium">
        <color theme="7" tint="-0.7499499917030334"/>
      </right>
      <top/>
      <bottom/>
    </border>
    <border>
      <left style="medium">
        <color theme="7" tint="-0.7499499917030334"/>
      </left>
      <right/>
      <top/>
      <bottom style="thin">
        <color indexed="53"/>
      </bottom>
    </border>
    <border>
      <left/>
      <right style="medium">
        <color theme="7" tint="-0.7499499917030334"/>
      </right>
      <top/>
      <bottom style="thin">
        <color indexed="53"/>
      </bottom>
    </border>
    <border>
      <left style="medium">
        <color theme="7" tint="-0.7499499917030334"/>
      </left>
      <right style="thin">
        <color theme="7" tint="-0.7499499917030334"/>
      </right>
      <top style="thin">
        <color theme="7" tint="-0.7499499917030334"/>
      </top>
      <bottom style="thin">
        <color indexed="53"/>
      </bottom>
    </border>
    <border>
      <left style="medium">
        <color theme="7" tint="-0.7499499917030334"/>
      </left>
      <right style="thin">
        <color theme="7" tint="-0.7499499917030334"/>
      </right>
      <top style="thin">
        <color indexed="53"/>
      </top>
      <bottom style="thin">
        <color indexed="53"/>
      </bottom>
    </border>
    <border>
      <left style="medium">
        <color theme="7" tint="-0.7499499917030334"/>
      </left>
      <right style="thin">
        <color theme="7" tint="-0.7499499917030334"/>
      </right>
      <top style="thin">
        <color indexed="53"/>
      </top>
      <bottom style="thin">
        <color indexed="17"/>
      </bottom>
    </border>
    <border>
      <left/>
      <right style="thin">
        <color indexed="17"/>
      </right>
      <top style="medium">
        <color indexed="17"/>
      </top>
      <bottom style="thin">
        <color indexed="17"/>
      </bottom>
    </border>
    <border>
      <left style="thin">
        <color indexed="17"/>
      </left>
      <right style="medium">
        <color indexed="17"/>
      </right>
      <top/>
      <bottom style="thin">
        <color indexed="17"/>
      </bottom>
    </border>
    <border>
      <left style="medium">
        <color theme="7" tint="-0.7499499917030334"/>
      </left>
      <right style="thin">
        <color theme="7" tint="-0.7499499917030334"/>
      </right>
      <top style="thin">
        <color theme="7" tint="-0.7499499917030334"/>
      </top>
      <bottom style="thin">
        <color theme="7" tint="-0.7499499917030334"/>
      </bottom>
    </border>
    <border>
      <left style="medium">
        <color theme="7" tint="-0.7499499917030334"/>
      </left>
      <right style="thin">
        <color theme="7" tint="-0.7499499917030334"/>
      </right>
      <top style="thin">
        <color theme="7" tint="-0.7499499917030334"/>
      </top>
      <bottom style="thin">
        <color indexed="17"/>
      </bottom>
    </border>
    <border>
      <left/>
      <right/>
      <top style="medium">
        <color indexed="53"/>
      </top>
      <bottom style="thin">
        <color indexed="53"/>
      </bottom>
    </border>
    <border>
      <left style="thin">
        <color indexed="53"/>
      </left>
      <right/>
      <top style="medium">
        <color indexed="53"/>
      </top>
      <bottom style="thin">
        <color indexed="53"/>
      </bottom>
    </border>
    <border>
      <left/>
      <right style="medium">
        <color indexed="53"/>
      </right>
      <top style="medium">
        <color indexed="53"/>
      </top>
      <bottom style="thin">
        <color indexed="53"/>
      </bottom>
    </border>
    <border>
      <left style="thin"/>
      <right/>
      <top/>
      <bottom style="thin">
        <color indexed="17"/>
      </bottom>
    </border>
    <border>
      <left/>
      <right style="thin"/>
      <top/>
      <bottom style="thin">
        <color indexed="17"/>
      </bottom>
    </border>
    <border>
      <left style="thin"/>
      <right/>
      <top style="thin">
        <color indexed="17"/>
      </top>
      <bottom style="thin"/>
    </border>
    <border>
      <left/>
      <right/>
      <top style="thin">
        <color indexed="17"/>
      </top>
      <bottom style="thin"/>
    </border>
    <border>
      <left/>
      <right style="thin"/>
      <top style="thin">
        <color indexed="17"/>
      </top>
      <bottom style="thin"/>
    </border>
    <border>
      <left style="dashed"/>
      <right style="thin"/>
      <top/>
      <bottom/>
    </border>
    <border>
      <left style="dashed"/>
      <right/>
      <top/>
      <bottom/>
    </border>
    <border>
      <left style="dashed"/>
      <right/>
      <top/>
      <bottom style="thin"/>
    </border>
    <border>
      <left style="medium">
        <color indexed="17"/>
      </left>
      <right/>
      <top style="medium">
        <color indexed="17"/>
      </top>
      <bottom style="medium">
        <color indexed="17"/>
      </bottom>
    </border>
    <border>
      <left/>
      <right style="dashed">
        <color indexed="17"/>
      </right>
      <top style="medium">
        <color indexed="17"/>
      </top>
      <bottom style="medium">
        <color indexed="17"/>
      </bottom>
    </border>
    <border>
      <left style="dashed"/>
      <right style="thin"/>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31" borderId="4" applyNumberFormat="0" applyAlignment="0" applyProtection="0"/>
    <xf numFmtId="0" fontId="6" fillId="0" borderId="0">
      <alignment/>
      <protection/>
    </xf>
    <xf numFmtId="0" fontId="103" fillId="32" borderId="0" applyNumberFormat="0" applyBorder="0" applyAlignment="0" applyProtection="0"/>
  </cellStyleXfs>
  <cellXfs count="1473">
    <xf numFmtId="0" fontId="0" fillId="0" borderId="0" xfId="0" applyAlignment="1">
      <alignment/>
    </xf>
    <xf numFmtId="38" fontId="8" fillId="0" borderId="0" xfId="48" applyFont="1" applyAlignment="1">
      <alignment vertical="center"/>
    </xf>
    <xf numFmtId="38" fontId="8" fillId="0" borderId="0" xfId="48" applyFont="1" applyFill="1" applyAlignment="1">
      <alignment vertical="center"/>
    </xf>
    <xf numFmtId="38" fontId="8" fillId="0" borderId="10" xfId="48" applyFont="1" applyFill="1" applyBorder="1" applyAlignment="1">
      <alignment horizontal="center" vertical="center"/>
    </xf>
    <xf numFmtId="38" fontId="8" fillId="0" borderId="10" xfId="48" applyFont="1" applyBorder="1" applyAlignment="1">
      <alignment horizontal="distributed" vertical="center"/>
    </xf>
    <xf numFmtId="38" fontId="8" fillId="0" borderId="0" xfId="48" applyFont="1" applyFill="1" applyAlignment="1">
      <alignment horizontal="right" vertical="center"/>
    </xf>
    <xf numFmtId="0" fontId="8" fillId="0" borderId="0" xfId="0" applyFont="1" applyAlignment="1">
      <alignment vertical="center"/>
    </xf>
    <xf numFmtId="0" fontId="8" fillId="33" borderId="10" xfId="0" applyFont="1" applyFill="1" applyBorder="1" applyAlignment="1">
      <alignment horizontal="left" vertical="center"/>
    </xf>
    <xf numFmtId="0" fontId="9" fillId="0" borderId="0" xfId="0" applyFont="1" applyAlignment="1">
      <alignment vertical="center"/>
    </xf>
    <xf numFmtId="0" fontId="8" fillId="34" borderId="10" xfId="0" applyFont="1" applyFill="1" applyBorder="1" applyAlignment="1">
      <alignment vertical="center"/>
    </xf>
    <xf numFmtId="0" fontId="8" fillId="0" borderId="0" xfId="0" applyFont="1" applyAlignment="1">
      <alignment horizontal="left" vertical="center"/>
    </xf>
    <xf numFmtId="0" fontId="8" fillId="35" borderId="10" xfId="0" applyFont="1" applyFill="1" applyBorder="1" applyAlignment="1">
      <alignment horizontal="left" vertical="center"/>
    </xf>
    <xf numFmtId="0" fontId="10" fillId="0" borderId="0" xfId="0" applyFont="1" applyAlignment="1">
      <alignment vertical="center"/>
    </xf>
    <xf numFmtId="0" fontId="11" fillId="0" borderId="0" xfId="0" applyFont="1" applyAlignment="1">
      <alignment vertical="center"/>
    </xf>
    <xf numFmtId="0" fontId="8" fillId="33" borderId="11" xfId="0" applyFont="1" applyFill="1" applyBorder="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distributed" vertical="center"/>
    </xf>
    <xf numFmtId="182" fontId="8" fillId="0" borderId="10" xfId="0" applyNumberFormat="1" applyFont="1" applyBorder="1" applyAlignment="1">
      <alignment horizontal="right" vertical="center"/>
    </xf>
    <xf numFmtId="38" fontId="8" fillId="0" borderId="10" xfId="48" applyFont="1" applyFill="1" applyBorder="1" applyAlignment="1">
      <alignment vertical="center"/>
    </xf>
    <xf numFmtId="0" fontId="8" fillId="0" borderId="0" xfId="0" applyFont="1" applyFill="1" applyAlignment="1">
      <alignment vertical="center"/>
    </xf>
    <xf numFmtId="56" fontId="8" fillId="0" borderId="0" xfId="0" applyNumberFormat="1" applyFont="1" applyFill="1" applyAlignment="1">
      <alignment vertical="center"/>
    </xf>
    <xf numFmtId="38" fontId="8" fillId="0" borderId="11" xfId="48" applyFont="1" applyFill="1" applyBorder="1" applyAlignment="1">
      <alignment horizontal="centerContinuous" vertical="center"/>
    </xf>
    <xf numFmtId="9" fontId="8" fillId="0" borderId="13" xfId="42" applyFont="1" applyFill="1" applyBorder="1" applyAlignment="1">
      <alignment horizontal="centerContinuous" vertical="center"/>
    </xf>
    <xf numFmtId="38" fontId="8" fillId="0" borderId="12" xfId="48" applyFont="1" applyFill="1" applyBorder="1" applyAlignment="1">
      <alignment horizontal="centerContinuous" vertical="center"/>
    </xf>
    <xf numFmtId="0" fontId="8" fillId="0" borderId="0" xfId="0" applyFont="1" applyFill="1" applyAlignment="1">
      <alignment horizontal="center" vertical="center"/>
    </xf>
    <xf numFmtId="0" fontId="8" fillId="0" borderId="10" xfId="0" applyFont="1" applyBorder="1" applyAlignment="1" applyProtection="1">
      <alignment horizontal="distributed" vertical="center"/>
      <protection hidden="1"/>
    </xf>
    <xf numFmtId="0" fontId="8" fillId="33" borderId="14" xfId="0" applyFont="1" applyFill="1" applyBorder="1" applyAlignment="1">
      <alignment horizontal="distributed" vertical="center"/>
    </xf>
    <xf numFmtId="0" fontId="8" fillId="0" borderId="15" xfId="0" applyFont="1" applyBorder="1" applyAlignment="1">
      <alignment horizontal="center" vertical="center"/>
    </xf>
    <xf numFmtId="181" fontId="8" fillId="33" borderId="11" xfId="0" applyNumberFormat="1" applyFont="1" applyFill="1" applyBorder="1" applyAlignment="1">
      <alignment horizontal="center" vertical="center"/>
    </xf>
    <xf numFmtId="38" fontId="8" fillId="33" borderId="10" xfId="48" applyFont="1" applyFill="1" applyBorder="1" applyAlignment="1">
      <alignment vertical="center"/>
    </xf>
    <xf numFmtId="176" fontId="8" fillId="0" borderId="0" xfId="48" applyNumberFormat="1" applyFont="1" applyFill="1" applyAlignment="1">
      <alignment vertical="center"/>
    </xf>
    <xf numFmtId="9" fontId="8" fillId="0" borderId="10" xfId="42" applyFont="1" applyFill="1" applyBorder="1" applyAlignment="1">
      <alignment horizontal="center" vertical="center"/>
    </xf>
    <xf numFmtId="0" fontId="8" fillId="0" borderId="10" xfId="0" applyFont="1" applyFill="1" applyBorder="1" applyAlignment="1">
      <alignment horizontal="distributed" vertical="center"/>
    </xf>
    <xf numFmtId="0" fontId="8" fillId="33" borderId="10" xfId="0" applyFont="1" applyFill="1" applyBorder="1" applyAlignment="1">
      <alignment vertical="center"/>
    </xf>
    <xf numFmtId="57" fontId="8" fillId="33" borderId="10" xfId="0" applyNumberFormat="1" applyFont="1" applyFill="1" applyBorder="1" applyAlignment="1">
      <alignment horizontal="center" vertical="center"/>
    </xf>
    <xf numFmtId="57" fontId="8" fillId="0" borderId="0" xfId="0" applyNumberFormat="1" applyFont="1" applyFill="1" applyAlignment="1">
      <alignment vertical="center"/>
    </xf>
    <xf numFmtId="0" fontId="8" fillId="0" borderId="11" xfId="0" applyFont="1" applyFill="1" applyBorder="1" applyAlignment="1">
      <alignment horizontal="distributed" vertical="center"/>
    </xf>
    <xf numFmtId="0" fontId="8" fillId="0" borderId="10" xfId="0" applyFont="1" applyBorder="1" applyAlignment="1">
      <alignment horizontal="distributed" vertical="center"/>
    </xf>
    <xf numFmtId="9" fontId="8" fillId="0" borderId="0" xfId="42" applyFont="1" applyFill="1" applyBorder="1" applyAlignment="1">
      <alignment horizontal="center" vertical="center"/>
    </xf>
    <xf numFmtId="38" fontId="8" fillId="0" borderId="0" xfId="48" applyFont="1" applyFill="1" applyBorder="1" applyAlignment="1">
      <alignment horizontal="center" vertical="center"/>
    </xf>
    <xf numFmtId="0" fontId="8" fillId="0" borderId="0" xfId="0" applyFont="1" applyFill="1" applyBorder="1" applyAlignment="1">
      <alignment horizontal="center" vertical="center"/>
    </xf>
    <xf numFmtId="0" fontId="8" fillId="0" borderId="16" xfId="0" applyFont="1" applyBorder="1" applyAlignment="1">
      <alignment horizontal="center" vertical="center"/>
    </xf>
    <xf numFmtId="38" fontId="8" fillId="36" borderId="15" xfId="48" applyFont="1" applyFill="1" applyBorder="1" applyAlignment="1">
      <alignment vertical="center"/>
    </xf>
    <xf numFmtId="0" fontId="8" fillId="34" borderId="10" xfId="0" applyFont="1" applyFill="1" applyBorder="1" applyAlignment="1">
      <alignment horizontal="center" vertical="center"/>
    </xf>
    <xf numFmtId="0" fontId="8" fillId="37" borderId="11" xfId="0" applyFont="1" applyFill="1" applyBorder="1" applyAlignment="1">
      <alignment horizontal="center" vertical="center"/>
    </xf>
    <xf numFmtId="0" fontId="8" fillId="0" borderId="10" xfId="0" applyFont="1" applyBorder="1" applyAlignment="1">
      <alignment horizontal="center" vertical="center" shrinkToFit="1"/>
    </xf>
    <xf numFmtId="0" fontId="8" fillId="0" borderId="15" xfId="0" applyFont="1" applyBorder="1" applyAlignment="1">
      <alignment horizontal="center" vertical="center" shrinkToFit="1"/>
    </xf>
    <xf numFmtId="38" fontId="8" fillId="0" borderId="0" xfId="0" applyNumberFormat="1" applyFont="1" applyFill="1" applyAlignment="1">
      <alignment vertical="center"/>
    </xf>
    <xf numFmtId="0" fontId="8" fillId="33" borderId="11" xfId="0" applyFont="1" applyFill="1" applyBorder="1" applyAlignment="1">
      <alignment horizontal="distributed" vertical="center"/>
    </xf>
    <xf numFmtId="0" fontId="8" fillId="34" borderId="17" xfId="0" applyFont="1" applyFill="1" applyBorder="1" applyAlignment="1">
      <alignment horizontal="center" vertical="center" shrinkToFit="1"/>
    </xf>
    <xf numFmtId="0" fontId="8" fillId="36" borderId="13" xfId="0" applyFont="1" applyFill="1" applyBorder="1" applyAlignment="1">
      <alignment horizontal="center" vertical="center" shrinkToFit="1"/>
    </xf>
    <xf numFmtId="38" fontId="8" fillId="36" borderId="17" xfId="48" applyFont="1" applyFill="1" applyBorder="1" applyAlignment="1">
      <alignment vertical="center"/>
    </xf>
    <xf numFmtId="0" fontId="8" fillId="36" borderId="12" xfId="0" applyFont="1" applyFill="1" applyBorder="1" applyAlignment="1">
      <alignment horizontal="center" vertical="center"/>
    </xf>
    <xf numFmtId="182" fontId="8" fillId="0" borderId="10" xfId="0" applyNumberFormat="1" applyFont="1" applyFill="1" applyBorder="1" applyAlignment="1">
      <alignment horizontal="right" vertical="center"/>
    </xf>
    <xf numFmtId="0" fontId="8" fillId="0" borderId="13" xfId="0" applyFont="1" applyFill="1" applyBorder="1" applyAlignment="1">
      <alignment horizontal="centerContinuous" vertical="center"/>
    </xf>
    <xf numFmtId="57" fontId="8" fillId="33" borderId="10" xfId="0" applyNumberFormat="1" applyFont="1" applyFill="1" applyBorder="1" applyAlignment="1" applyProtection="1">
      <alignment horizontal="center" vertical="center"/>
      <protection/>
    </xf>
    <xf numFmtId="0" fontId="8" fillId="0" borderId="11" xfId="0" applyFont="1" applyFill="1" applyBorder="1" applyAlignment="1">
      <alignment horizontal="centerContinuous" vertical="center"/>
    </xf>
    <xf numFmtId="9" fontId="8" fillId="0" borderId="0" xfId="42" applyFont="1" applyFill="1" applyAlignment="1">
      <alignment vertical="center"/>
    </xf>
    <xf numFmtId="9" fontId="8" fillId="0" borderId="10" xfId="42" applyFont="1" applyFill="1" applyBorder="1" applyAlignment="1">
      <alignment vertical="center"/>
    </xf>
    <xf numFmtId="0" fontId="8" fillId="0" borderId="0" xfId="0" applyFont="1" applyBorder="1" applyAlignment="1">
      <alignment vertical="center"/>
    </xf>
    <xf numFmtId="0" fontId="8" fillId="0" borderId="0" xfId="0" applyFont="1" applyBorder="1" applyAlignment="1" applyProtection="1">
      <alignment vertical="center"/>
      <protection hidden="1"/>
    </xf>
    <xf numFmtId="0" fontId="8" fillId="0" borderId="18" xfId="0" applyFont="1" applyBorder="1" applyAlignment="1">
      <alignment vertical="center"/>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38" fontId="8" fillId="36" borderId="10" xfId="48" applyFont="1" applyFill="1" applyBorder="1" applyAlignment="1">
      <alignment vertical="center"/>
    </xf>
    <xf numFmtId="38" fontId="8" fillId="0" borderId="19" xfId="48" applyFont="1" applyFill="1" applyBorder="1" applyAlignment="1">
      <alignment vertical="center"/>
    </xf>
    <xf numFmtId="182" fontId="8" fillId="34"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Border="1" applyAlignment="1">
      <alignment vertical="center"/>
    </xf>
    <xf numFmtId="0" fontId="8" fillId="0" borderId="17" xfId="0" applyFont="1" applyBorder="1" applyAlignment="1">
      <alignment horizontal="distributed" vertical="center"/>
    </xf>
    <xf numFmtId="9" fontId="8" fillId="0" borderId="10" xfId="42" applyFont="1" applyBorder="1" applyAlignment="1">
      <alignment horizontal="distributed" vertical="center"/>
    </xf>
    <xf numFmtId="0" fontId="12" fillId="0" borderId="10" xfId="0" applyFont="1" applyFill="1" applyBorder="1" applyAlignment="1">
      <alignment horizontal="center" vertical="center"/>
    </xf>
    <xf numFmtId="0" fontId="8" fillId="0" borderId="20" xfId="0" applyFont="1" applyFill="1" applyBorder="1" applyAlignment="1">
      <alignment vertical="center"/>
    </xf>
    <xf numFmtId="9" fontId="8" fillId="0" borderId="12" xfId="42" applyFont="1" applyBorder="1" applyAlignment="1">
      <alignment horizontal="distributed" vertical="center"/>
    </xf>
    <xf numFmtId="57" fontId="3" fillId="0" borderId="0" xfId="0" applyNumberFormat="1" applyFont="1" applyAlignment="1">
      <alignment vertical="center"/>
    </xf>
    <xf numFmtId="0" fontId="3" fillId="0" borderId="0" xfId="48" applyNumberFormat="1" applyFont="1" applyAlignment="1">
      <alignment vertical="center"/>
    </xf>
    <xf numFmtId="38" fontId="8" fillId="38" borderId="12" xfId="48" applyFont="1" applyFill="1" applyBorder="1" applyAlignment="1">
      <alignment vertical="center"/>
    </xf>
    <xf numFmtId="38" fontId="8" fillId="36" borderId="12" xfId="48" applyFont="1" applyFill="1" applyBorder="1" applyAlignment="1">
      <alignment vertical="center"/>
    </xf>
    <xf numFmtId="38" fontId="8" fillId="0" borderId="10" xfId="0" applyNumberFormat="1" applyFont="1" applyFill="1" applyBorder="1" applyAlignment="1">
      <alignment vertical="center"/>
    </xf>
    <xf numFmtId="38" fontId="8" fillId="35" borderId="12" xfId="48" applyFont="1" applyFill="1" applyBorder="1" applyAlignment="1">
      <alignment vertical="center"/>
    </xf>
    <xf numFmtId="38" fontId="12" fillId="0" borderId="10" xfId="48" applyFont="1" applyFill="1" applyBorder="1" applyAlignment="1">
      <alignment vertical="center"/>
    </xf>
    <xf numFmtId="38" fontId="8" fillId="0" borderId="10" xfId="48" applyFont="1" applyBorder="1" applyAlignment="1">
      <alignment vertical="center"/>
    </xf>
    <xf numFmtId="38" fontId="8" fillId="0" borderId="0" xfId="0" applyNumberFormat="1" applyFont="1" applyFill="1" applyBorder="1" applyAlignment="1">
      <alignment vertical="center"/>
    </xf>
    <xf numFmtId="57" fontId="8" fillId="0" borderId="10" xfId="0" applyNumberFormat="1" applyFont="1" applyBorder="1" applyAlignment="1">
      <alignment vertical="center"/>
    </xf>
    <xf numFmtId="0" fontId="8" fillId="0" borderId="10" xfId="48" applyNumberFormat="1" applyFont="1" applyBorder="1" applyAlignment="1">
      <alignment vertical="center"/>
    </xf>
    <xf numFmtId="0" fontId="8" fillId="0" borderId="0" xfId="0" applyFont="1" applyFill="1" applyBorder="1" applyAlignment="1">
      <alignment vertical="center"/>
    </xf>
    <xf numFmtId="0" fontId="8" fillId="0" borderId="10" xfId="0" applyFont="1" applyFill="1" applyBorder="1" applyAlignment="1">
      <alignment vertical="center"/>
    </xf>
    <xf numFmtId="57" fontId="8" fillId="0" borderId="0" xfId="0" applyNumberFormat="1" applyFont="1" applyAlignment="1">
      <alignment vertical="center"/>
    </xf>
    <xf numFmtId="0" fontId="8" fillId="0" borderId="0" xfId="48" applyNumberFormat="1" applyFont="1" applyAlignment="1">
      <alignment vertical="center"/>
    </xf>
    <xf numFmtId="0" fontId="8" fillId="0" borderId="11" xfId="0" applyFont="1" applyBorder="1" applyAlignment="1">
      <alignment horizontal="center" vertical="center" shrinkToFit="1"/>
    </xf>
    <xf numFmtId="38" fontId="8" fillId="36" borderId="21" xfId="48" applyFont="1" applyFill="1" applyBorder="1" applyAlignment="1">
      <alignment vertical="center"/>
    </xf>
    <xf numFmtId="38" fontId="8" fillId="36" borderId="10" xfId="0" applyNumberFormat="1" applyFont="1" applyFill="1" applyBorder="1" applyAlignment="1">
      <alignment vertical="center"/>
    </xf>
    <xf numFmtId="38" fontId="13" fillId="0" borderId="10" xfId="48" applyFont="1" applyFill="1" applyBorder="1" applyAlignment="1">
      <alignment vertical="center"/>
    </xf>
    <xf numFmtId="0" fontId="13" fillId="0" borderId="0" xfId="0" applyFont="1" applyAlignment="1">
      <alignment vertical="center"/>
    </xf>
    <xf numFmtId="9" fontId="13" fillId="0" borderId="10" xfId="42" applyFont="1" applyFill="1" applyBorder="1" applyAlignment="1">
      <alignment vertical="center"/>
    </xf>
    <xf numFmtId="38" fontId="13" fillId="0" borderId="10" xfId="48" applyFont="1" applyBorder="1" applyAlignment="1">
      <alignment vertical="center"/>
    </xf>
    <xf numFmtId="0" fontId="13" fillId="0" borderId="0" xfId="0" applyFont="1" applyFill="1" applyAlignment="1">
      <alignment vertical="center"/>
    </xf>
    <xf numFmtId="38" fontId="13" fillId="0" borderId="0" xfId="48" applyFont="1" applyFill="1" applyBorder="1" applyAlignment="1">
      <alignment vertical="center"/>
    </xf>
    <xf numFmtId="9" fontId="13" fillId="0" borderId="0" xfId="42" applyFont="1" applyFill="1" applyAlignment="1">
      <alignment vertical="center"/>
    </xf>
    <xf numFmtId="38" fontId="13" fillId="0" borderId="0" xfId="48" applyFont="1" applyFill="1" applyAlignment="1">
      <alignment vertical="center"/>
    </xf>
    <xf numFmtId="38" fontId="8" fillId="0" borderId="10" xfId="48" applyFont="1" applyFill="1" applyBorder="1" applyAlignment="1">
      <alignment horizontal="centerContinuous" vertical="center"/>
    </xf>
    <xf numFmtId="0" fontId="8" fillId="0" borderId="12" xfId="0" applyFont="1" applyFill="1" applyBorder="1" applyAlignment="1">
      <alignment horizontal="centerContinuous" vertical="center"/>
    </xf>
    <xf numFmtId="0" fontId="8" fillId="0" borderId="0" xfId="0" applyFont="1" applyFill="1" applyAlignment="1">
      <alignment horizontal="right" vertical="center"/>
    </xf>
    <xf numFmtId="38" fontId="8" fillId="0" borderId="10" xfId="48" applyFont="1" applyFill="1" applyBorder="1" applyAlignment="1">
      <alignment horizontal="right" vertical="center"/>
    </xf>
    <xf numFmtId="0" fontId="8" fillId="0" borderId="0" xfId="60" applyFont="1" applyFill="1" applyAlignment="1">
      <alignment vertical="center"/>
      <protection/>
    </xf>
    <xf numFmtId="0" fontId="8" fillId="0" borderId="0" xfId="0" applyFont="1" applyAlignment="1">
      <alignment horizontal="center" vertical="center"/>
    </xf>
    <xf numFmtId="0" fontId="14" fillId="0" borderId="0" xfId="0" applyFont="1" applyAlignment="1">
      <alignment vertical="center"/>
    </xf>
    <xf numFmtId="0" fontId="3" fillId="0" borderId="0" xfId="0" applyFont="1" applyAlignment="1">
      <alignment vertical="center"/>
    </xf>
    <xf numFmtId="0" fontId="15" fillId="0" borderId="0" xfId="0" applyFont="1" applyBorder="1" applyAlignment="1" applyProtection="1">
      <alignment/>
      <protection hidden="1"/>
    </xf>
    <xf numFmtId="0" fontId="15" fillId="0" borderId="0" xfId="0" applyFont="1" applyBorder="1" applyAlignment="1" applyProtection="1">
      <alignment horizontal="left"/>
      <protection hidden="1"/>
    </xf>
    <xf numFmtId="0" fontId="16" fillId="0" borderId="0" xfId="0" applyFont="1" applyAlignment="1">
      <alignment/>
    </xf>
    <xf numFmtId="0" fontId="17" fillId="0" borderId="0" xfId="0" applyFont="1" applyBorder="1" applyAlignment="1" applyProtection="1">
      <alignment horizontal="left" vertical="center"/>
      <protection hidden="1"/>
    </xf>
    <xf numFmtId="0" fontId="22" fillId="39" borderId="0" xfId="0" applyFont="1" applyFill="1" applyBorder="1" applyAlignment="1" applyProtection="1">
      <alignment vertical="top"/>
      <protection hidden="1"/>
    </xf>
    <xf numFmtId="0" fontId="22" fillId="0" borderId="0" xfId="0" applyFont="1" applyBorder="1" applyAlignment="1" applyProtection="1">
      <alignment vertical="top"/>
      <protection hidden="1"/>
    </xf>
    <xf numFmtId="0" fontId="23" fillId="0" borderId="0" xfId="0" applyFont="1" applyBorder="1" applyAlignment="1">
      <alignment horizontal="right" vertical="center"/>
    </xf>
    <xf numFmtId="0" fontId="7" fillId="0" borderId="0" xfId="0" applyFont="1" applyBorder="1" applyAlignment="1" applyProtection="1">
      <alignment horizontal="left" vertical="top"/>
      <protection hidden="1"/>
    </xf>
    <xf numFmtId="0" fontId="7" fillId="0" borderId="0" xfId="0" applyFont="1" applyBorder="1" applyAlignment="1" applyProtection="1">
      <alignment/>
      <protection hidden="1"/>
    </xf>
    <xf numFmtId="0" fontId="3" fillId="0" borderId="0" xfId="0" applyFont="1" applyAlignment="1">
      <alignment/>
    </xf>
    <xf numFmtId="0" fontId="24" fillId="0" borderId="0" xfId="0" applyFont="1" applyBorder="1" applyAlignment="1" applyProtection="1">
      <alignment horizontal="center" vertical="center"/>
      <protection hidden="1"/>
    </xf>
    <xf numFmtId="0" fontId="22" fillId="0" borderId="0" xfId="0" applyFont="1" applyBorder="1" applyAlignment="1" applyProtection="1">
      <alignment/>
      <protection hidden="1"/>
    </xf>
    <xf numFmtId="0" fontId="7" fillId="0" borderId="0" xfId="0" applyFont="1" applyBorder="1" applyAlignment="1" applyProtection="1">
      <alignment vertical="top"/>
      <protection hidden="1"/>
    </xf>
    <xf numFmtId="0" fontId="22" fillId="39" borderId="0" xfId="0" applyFont="1" applyFill="1" applyBorder="1" applyAlignment="1" applyProtection="1">
      <alignment/>
      <protection hidden="1"/>
    </xf>
    <xf numFmtId="0" fontId="29" fillId="0" borderId="0" xfId="0" applyFont="1" applyBorder="1" applyAlignment="1">
      <alignment horizontal="right" vertical="center"/>
    </xf>
    <xf numFmtId="0" fontId="32" fillId="0" borderId="0" xfId="0" applyFont="1" applyBorder="1" applyAlignment="1" applyProtection="1">
      <alignment/>
      <protection hidden="1"/>
    </xf>
    <xf numFmtId="1" fontId="24" fillId="0" borderId="22" xfId="0" applyNumberFormat="1" applyFont="1" applyFill="1" applyBorder="1" applyAlignment="1" applyProtection="1">
      <alignment vertical="center"/>
      <protection hidden="1"/>
    </xf>
    <xf numFmtId="0" fontId="33" fillId="0" borderId="0" xfId="0" applyFont="1" applyBorder="1" applyAlignment="1" applyProtection="1">
      <alignment horizontal="center" textRotation="255"/>
      <protection hidden="1"/>
    </xf>
    <xf numFmtId="0" fontId="16" fillId="0" borderId="0" xfId="0" applyFont="1" applyBorder="1" applyAlignment="1" applyProtection="1">
      <alignment horizontal="distributed" vertical="center"/>
      <protection hidden="1"/>
    </xf>
    <xf numFmtId="1" fontId="34" fillId="0" borderId="13" xfId="0" applyNumberFormat="1" applyFont="1" applyFill="1" applyBorder="1" applyAlignment="1" applyProtection="1">
      <alignment vertical="center"/>
      <protection hidden="1"/>
    </xf>
    <xf numFmtId="1" fontId="24" fillId="0" borderId="13" xfId="0" applyNumberFormat="1" applyFont="1" applyFill="1" applyBorder="1" applyAlignment="1" applyProtection="1">
      <alignment vertical="center"/>
      <protection hidden="1"/>
    </xf>
    <xf numFmtId="0" fontId="35" fillId="0" borderId="0" xfId="0" applyFont="1" applyAlignment="1">
      <alignment textRotation="255"/>
    </xf>
    <xf numFmtId="0" fontId="22" fillId="39" borderId="0" xfId="0" applyFont="1" applyFill="1" applyBorder="1" applyAlignment="1" applyProtection="1">
      <alignment horizontal="center" vertical="center"/>
      <protection hidden="1"/>
    </xf>
    <xf numFmtId="0" fontId="22" fillId="0" borderId="0" xfId="0" applyFont="1" applyBorder="1" applyAlignment="1" applyProtection="1">
      <alignment horizontal="center" vertical="center"/>
      <protection hidden="1"/>
    </xf>
    <xf numFmtId="0" fontId="36" fillId="0" borderId="0" xfId="0" applyFont="1" applyBorder="1" applyAlignment="1" applyProtection="1">
      <alignment/>
      <protection hidden="1"/>
    </xf>
    <xf numFmtId="0" fontId="22" fillId="39" borderId="0" xfId="0" applyFont="1" applyFill="1" applyBorder="1" applyAlignment="1" applyProtection="1">
      <alignment vertical="center"/>
      <protection hidden="1"/>
    </xf>
    <xf numFmtId="0" fontId="22" fillId="0" borderId="0" xfId="0" applyFont="1" applyBorder="1" applyAlignment="1" applyProtection="1">
      <alignment vertical="center"/>
      <protection hidden="1"/>
    </xf>
    <xf numFmtId="0" fontId="19" fillId="0" borderId="23" xfId="0" applyFont="1" applyBorder="1" applyAlignment="1" applyProtection="1">
      <alignment horizontal="left" vertical="top"/>
      <protection hidden="1"/>
    </xf>
    <xf numFmtId="0" fontId="19" fillId="0" borderId="24" xfId="0" applyFont="1" applyBorder="1" applyAlignment="1" applyProtection="1">
      <alignment horizontal="right" vertical="top"/>
      <protection hidden="1"/>
    </xf>
    <xf numFmtId="0" fontId="22" fillId="39" borderId="0" xfId="0" applyFont="1" applyFill="1" applyBorder="1" applyAlignment="1" applyProtection="1">
      <alignment horizontal="right" vertical="top"/>
      <protection hidden="1"/>
    </xf>
    <xf numFmtId="0" fontId="22" fillId="0" borderId="0" xfId="0" applyFont="1" applyBorder="1" applyAlignment="1" applyProtection="1">
      <alignment horizontal="right" vertical="top"/>
      <protection hidden="1"/>
    </xf>
    <xf numFmtId="0" fontId="7" fillId="0" borderId="21" xfId="0" applyFont="1" applyBorder="1" applyAlignment="1" applyProtection="1">
      <alignment horizontal="right" vertical="top"/>
      <protection hidden="1"/>
    </xf>
    <xf numFmtId="0" fontId="7" fillId="0" borderId="25" xfId="0" applyFont="1" applyBorder="1" applyAlignment="1" applyProtection="1">
      <alignment horizontal="left" vertical="top"/>
      <protection hidden="1"/>
    </xf>
    <xf numFmtId="0" fontId="38" fillId="0" borderId="0" xfId="0" applyFont="1" applyBorder="1" applyAlignment="1" applyProtection="1">
      <alignment/>
      <protection hidden="1"/>
    </xf>
    <xf numFmtId="0" fontId="5" fillId="0" borderId="0" xfId="0" applyFont="1" applyBorder="1" applyAlignment="1" applyProtection="1">
      <alignment horizontal="distributed" vertical="center"/>
      <protection hidden="1"/>
    </xf>
    <xf numFmtId="0" fontId="19" fillId="0" borderId="26" xfId="0" applyFont="1" applyFill="1" applyBorder="1" applyAlignment="1" applyProtection="1">
      <alignment horizontal="distributed" vertical="top"/>
      <protection hidden="1"/>
    </xf>
    <xf numFmtId="0" fontId="19" fillId="0" borderId="27" xfId="0" applyFont="1" applyFill="1" applyBorder="1" applyAlignment="1" applyProtection="1">
      <alignment horizontal="distributed" vertical="top"/>
      <protection hidden="1"/>
    </xf>
    <xf numFmtId="0" fontId="19" fillId="0" borderId="28" xfId="0" applyFont="1" applyBorder="1" applyAlignment="1" applyProtection="1">
      <alignment horizontal="distributed" vertical="top"/>
      <protection hidden="1"/>
    </xf>
    <xf numFmtId="0" fontId="19" fillId="0" borderId="29" xfId="0" applyFont="1" applyBorder="1" applyAlignment="1" applyProtection="1">
      <alignment horizontal="distributed" vertical="top"/>
      <protection hidden="1"/>
    </xf>
    <xf numFmtId="0" fontId="19" fillId="0" borderId="28" xfId="0" applyFont="1" applyBorder="1" applyAlignment="1" applyProtection="1">
      <alignment horizontal="left" vertical="top" shrinkToFit="1"/>
      <protection hidden="1"/>
    </xf>
    <xf numFmtId="0" fontId="19" fillId="0" borderId="30" xfId="0" applyFont="1" applyBorder="1" applyAlignment="1" applyProtection="1">
      <alignment horizontal="right" vertical="top" textRotation="255"/>
      <protection hidden="1"/>
    </xf>
    <xf numFmtId="0" fontId="22" fillId="39" borderId="0" xfId="0" applyFont="1" applyFill="1" applyBorder="1" applyAlignment="1" applyProtection="1">
      <alignment horizontal="right" vertical="top" textRotation="255"/>
      <protection hidden="1"/>
    </xf>
    <xf numFmtId="0" fontId="22" fillId="0" borderId="0" xfId="0" applyFont="1" applyBorder="1" applyAlignment="1" applyProtection="1">
      <alignment horizontal="right" vertical="top" textRotation="255"/>
      <protection hidden="1"/>
    </xf>
    <xf numFmtId="0" fontId="7" fillId="0" borderId="15" xfId="0" applyFont="1" applyBorder="1" applyAlignment="1" applyProtection="1">
      <alignment horizontal="right" vertical="top"/>
      <protection hidden="1"/>
    </xf>
    <xf numFmtId="0" fontId="7" fillId="0" borderId="15" xfId="0" applyFont="1" applyBorder="1" applyAlignment="1" applyProtection="1">
      <alignment horizontal="distributed" vertical="top"/>
      <protection hidden="1"/>
    </xf>
    <xf numFmtId="0" fontId="7" fillId="0" borderId="31" xfId="0" applyFont="1" applyBorder="1" applyAlignment="1" applyProtection="1">
      <alignment horizontal="right" vertical="top"/>
      <protection hidden="1"/>
    </xf>
    <xf numFmtId="0" fontId="7" fillId="0" borderId="21" xfId="0" applyFont="1" applyBorder="1" applyAlignment="1" applyProtection="1">
      <alignment horizontal="right" vertical="top" textRotation="255"/>
      <protection hidden="1"/>
    </xf>
    <xf numFmtId="0" fontId="1" fillId="0" borderId="0" xfId="0" applyFont="1" applyBorder="1" applyAlignment="1" applyProtection="1">
      <alignment/>
      <protection hidden="1"/>
    </xf>
    <xf numFmtId="0" fontId="1" fillId="39" borderId="0" xfId="0" applyFont="1" applyFill="1" applyBorder="1" applyAlignment="1" applyProtection="1">
      <alignment horizontal="right" vertical="top" textRotation="255"/>
      <protection hidden="1"/>
    </xf>
    <xf numFmtId="0" fontId="1" fillId="0" borderId="0" xfId="0" applyFont="1" applyBorder="1" applyAlignment="1" applyProtection="1">
      <alignment horizontal="right" vertical="top" textRotation="255"/>
      <protection hidden="1"/>
    </xf>
    <xf numFmtId="0" fontId="29" fillId="0" borderId="32" xfId="0" applyFont="1" applyFill="1" applyBorder="1" applyAlignment="1">
      <alignment horizontal="center" vertical="center"/>
    </xf>
    <xf numFmtId="0" fontId="29" fillId="0" borderId="33" xfId="0" applyFont="1" applyFill="1" applyBorder="1" applyAlignment="1">
      <alignment horizontal="center" vertical="center"/>
    </xf>
    <xf numFmtId="0" fontId="29" fillId="0" borderId="10" xfId="0" applyFont="1" applyBorder="1" applyAlignment="1" applyProtection="1">
      <alignment horizontal="center" vertical="center" shrinkToFit="1"/>
      <protection hidden="1"/>
    </xf>
    <xf numFmtId="0" fontId="26" fillId="0" borderId="34" xfId="0" applyFont="1" applyBorder="1" applyAlignment="1" applyProtection="1">
      <alignment horizontal="left" vertical="center"/>
      <protection hidden="1"/>
    </xf>
    <xf numFmtId="0" fontId="26" fillId="0" borderId="35" xfId="0" applyFont="1" applyBorder="1" applyAlignment="1" applyProtection="1">
      <alignment horizontal="left" vertical="center"/>
      <protection hidden="1"/>
    </xf>
    <xf numFmtId="0" fontId="7" fillId="0" borderId="11" xfId="0" applyFont="1" applyBorder="1" applyAlignment="1" applyProtection="1">
      <alignment horizontal="right" vertical="top"/>
      <protection hidden="1"/>
    </xf>
    <xf numFmtId="0" fontId="7" fillId="0" borderId="12" xfId="0" applyFont="1" applyBorder="1" applyAlignment="1" applyProtection="1">
      <alignment horizontal="left" vertical="top" textRotation="255"/>
      <protection hidden="1"/>
    </xf>
    <xf numFmtId="0" fontId="19" fillId="0" borderId="36" xfId="0" applyFont="1" applyBorder="1" applyAlignment="1" applyProtection="1">
      <alignment horizontal="right" vertical="top"/>
      <protection hidden="1"/>
    </xf>
    <xf numFmtId="0" fontId="19" fillId="0" borderId="37" xfId="0" applyFont="1" applyBorder="1" applyAlignment="1" applyProtection="1">
      <alignment horizontal="left" vertical="top" textRotation="255"/>
      <protection hidden="1"/>
    </xf>
    <xf numFmtId="0" fontId="25" fillId="0" borderId="0" xfId="0" applyFont="1" applyBorder="1" applyAlignment="1" applyProtection="1">
      <alignment/>
      <protection hidden="1"/>
    </xf>
    <xf numFmtId="0" fontId="15" fillId="39" borderId="0" xfId="0" applyFont="1" applyFill="1" applyBorder="1" applyAlignment="1" applyProtection="1">
      <alignment/>
      <protection hidden="1"/>
    </xf>
    <xf numFmtId="0" fontId="41" fillId="0" borderId="0" xfId="0" applyFont="1" applyBorder="1" applyAlignment="1" applyProtection="1">
      <alignment vertical="center"/>
      <protection hidden="1"/>
    </xf>
    <xf numFmtId="0" fontId="45" fillId="0" borderId="0" xfId="0" applyFont="1" applyBorder="1" applyAlignment="1" applyProtection="1">
      <alignment/>
      <protection hidden="1"/>
    </xf>
    <xf numFmtId="0" fontId="45" fillId="0" borderId="0" xfId="0" applyFont="1" applyBorder="1" applyAlignment="1" applyProtection="1">
      <alignment/>
      <protection hidden="1"/>
    </xf>
    <xf numFmtId="0" fontId="45" fillId="0" borderId="0" xfId="0" applyFont="1" applyBorder="1" applyAlignment="1" applyProtection="1">
      <alignment horizontal="left"/>
      <protection hidden="1"/>
    </xf>
    <xf numFmtId="0" fontId="45" fillId="0" borderId="0" xfId="0" applyFont="1" applyBorder="1" applyAlignment="1" applyProtection="1">
      <alignment vertical="center"/>
      <protection hidden="1"/>
    </xf>
    <xf numFmtId="0" fontId="45" fillId="0" borderId="0" xfId="0" applyFont="1" applyBorder="1" applyAlignment="1" applyProtection="1">
      <alignment horizontal="centerContinuous"/>
      <protection hidden="1"/>
    </xf>
    <xf numFmtId="0" fontId="5" fillId="0" borderId="0" xfId="0" applyFont="1" applyBorder="1" applyAlignment="1" applyProtection="1">
      <alignment horizontal="centerContinuous"/>
      <protection hidden="1"/>
    </xf>
    <xf numFmtId="0" fontId="5" fillId="0" borderId="0" xfId="0" applyFont="1" applyBorder="1" applyAlignment="1" applyProtection="1">
      <alignment/>
      <protection hidden="1"/>
    </xf>
    <xf numFmtId="0" fontId="16" fillId="0" borderId="0" xfId="0" applyFont="1" applyBorder="1" applyAlignment="1" applyProtection="1">
      <alignment horizontal="right" vertical="top"/>
      <protection hidden="1"/>
    </xf>
    <xf numFmtId="0" fontId="46" fillId="0" borderId="0" xfId="0" applyFont="1" applyBorder="1" applyAlignment="1">
      <alignment vertical="top" textRotation="255"/>
    </xf>
    <xf numFmtId="0" fontId="22" fillId="0" borderId="0" xfId="0" applyFont="1" applyBorder="1" applyAlignment="1" applyProtection="1">
      <alignment/>
      <protection hidden="1"/>
    </xf>
    <xf numFmtId="0" fontId="22" fillId="0" borderId="0" xfId="0" applyFont="1" applyBorder="1" applyAlignment="1" applyProtection="1">
      <alignment horizontal="left"/>
      <protection hidden="1"/>
    </xf>
    <xf numFmtId="0" fontId="22" fillId="0" borderId="0" xfId="0" applyFont="1" applyBorder="1" applyAlignment="1" applyProtection="1">
      <alignment horizontal="centerContinuous"/>
      <protection hidden="1"/>
    </xf>
    <xf numFmtId="0" fontId="47" fillId="0" borderId="0" xfId="0" applyFont="1" applyBorder="1" applyAlignment="1" applyProtection="1">
      <alignment/>
      <protection hidden="1"/>
    </xf>
    <xf numFmtId="0" fontId="22" fillId="40" borderId="0" xfId="0" applyFont="1" applyFill="1" applyBorder="1" applyAlignment="1" applyProtection="1">
      <alignment vertical="top"/>
      <protection hidden="1"/>
    </xf>
    <xf numFmtId="0" fontId="22" fillId="40" borderId="0" xfId="0" applyFont="1" applyFill="1" applyBorder="1" applyAlignment="1" applyProtection="1">
      <alignment/>
      <protection hidden="1"/>
    </xf>
    <xf numFmtId="1" fontId="24" fillId="0" borderId="38" xfId="0" applyNumberFormat="1" applyFont="1" applyFill="1" applyBorder="1" applyAlignment="1" applyProtection="1">
      <alignment vertical="center"/>
      <protection hidden="1"/>
    </xf>
    <xf numFmtId="0" fontId="22" fillId="40" borderId="0" xfId="0" applyFont="1" applyFill="1" applyBorder="1" applyAlignment="1" applyProtection="1">
      <alignment horizontal="center" vertical="center"/>
      <protection hidden="1"/>
    </xf>
    <xf numFmtId="0" fontId="49" fillId="0" borderId="39" xfId="0" applyFont="1" applyBorder="1" applyAlignment="1" applyProtection="1">
      <alignment horizontal="distributed" vertical="top"/>
      <protection hidden="1"/>
    </xf>
    <xf numFmtId="0" fontId="49" fillId="0" borderId="40" xfId="0" applyFont="1" applyBorder="1" applyAlignment="1" applyProtection="1">
      <alignment horizontal="left" vertical="top"/>
      <protection hidden="1"/>
    </xf>
    <xf numFmtId="0" fontId="49" fillId="0" borderId="41" xfId="0" applyFont="1" applyBorder="1" applyAlignment="1" applyProtection="1">
      <alignment horizontal="right" vertical="top"/>
      <protection hidden="1"/>
    </xf>
    <xf numFmtId="0" fontId="22" fillId="40" borderId="0" xfId="0" applyFont="1" applyFill="1" applyBorder="1" applyAlignment="1" applyProtection="1">
      <alignment vertical="center"/>
      <protection hidden="1"/>
    </xf>
    <xf numFmtId="0" fontId="22" fillId="40" borderId="0" xfId="0" applyFont="1" applyFill="1" applyBorder="1" applyAlignment="1" applyProtection="1">
      <alignment horizontal="right" vertical="top"/>
      <protection hidden="1"/>
    </xf>
    <xf numFmtId="0" fontId="49" fillId="0" borderId="42" xfId="0" applyFont="1" applyBorder="1" applyAlignment="1" applyProtection="1">
      <alignment horizontal="distributed" vertical="top"/>
      <protection hidden="1"/>
    </xf>
    <xf numFmtId="0" fontId="49" fillId="0" borderId="43" xfId="0" applyFont="1" applyBorder="1" applyAlignment="1" applyProtection="1">
      <alignment horizontal="distributed" vertical="top"/>
      <protection hidden="1"/>
    </xf>
    <xf numFmtId="0" fontId="49" fillId="0" borderId="44" xfId="0" applyFont="1" applyBorder="1" applyAlignment="1" applyProtection="1">
      <alignment horizontal="distributed" vertical="top"/>
      <protection hidden="1"/>
    </xf>
    <xf numFmtId="0" fontId="49" fillId="0" borderId="39" xfId="0" applyFont="1" applyBorder="1" applyAlignment="1" applyProtection="1">
      <alignment horizontal="left" vertical="top" shrinkToFit="1"/>
      <protection hidden="1"/>
    </xf>
    <xf numFmtId="0" fontId="49" fillId="0" borderId="45" xfId="0" applyFont="1" applyBorder="1" applyAlignment="1" applyProtection="1">
      <alignment horizontal="right" vertical="top" textRotation="255"/>
      <protection hidden="1"/>
    </xf>
    <xf numFmtId="0" fontId="36" fillId="0" borderId="46" xfId="0" applyFont="1" applyBorder="1" applyAlignment="1" applyProtection="1">
      <alignment horizontal="center" vertical="center" shrinkToFit="1"/>
      <protection hidden="1"/>
    </xf>
    <xf numFmtId="0" fontId="36" fillId="0" borderId="47" xfId="0" applyFont="1" applyBorder="1" applyAlignment="1" applyProtection="1">
      <alignment horizontal="center" vertical="center" shrinkToFit="1"/>
      <protection hidden="1"/>
    </xf>
    <xf numFmtId="0" fontId="22" fillId="40" borderId="0" xfId="0" applyFont="1" applyFill="1" applyBorder="1" applyAlignment="1" applyProtection="1">
      <alignment horizontal="right" vertical="top" textRotation="255"/>
      <protection hidden="1"/>
    </xf>
    <xf numFmtId="0" fontId="15" fillId="40" borderId="0" xfId="0" applyFont="1" applyFill="1" applyBorder="1" applyAlignment="1" applyProtection="1">
      <alignment/>
      <protection hidden="1"/>
    </xf>
    <xf numFmtId="0" fontId="16" fillId="0" borderId="0" xfId="0" applyFont="1" applyBorder="1" applyAlignment="1" applyProtection="1">
      <alignment horizontal="center" vertical="distributed" textRotation="255"/>
      <protection hidden="1"/>
    </xf>
    <xf numFmtId="0" fontId="30" fillId="0" borderId="0" xfId="0" applyFont="1" applyBorder="1" applyAlignment="1" applyProtection="1">
      <alignment horizontal="left" vertical="center" indent="1"/>
      <protection hidden="1"/>
    </xf>
    <xf numFmtId="1" fontId="34" fillId="0" borderId="0" xfId="0" applyNumberFormat="1" applyFont="1" applyBorder="1" applyAlignment="1" applyProtection="1">
      <alignment horizontal="left" vertical="center"/>
      <protection hidden="1"/>
    </xf>
    <xf numFmtId="0" fontId="50" fillId="0" borderId="0" xfId="0" applyFont="1" applyBorder="1" applyAlignment="1" applyProtection="1">
      <alignment/>
      <protection hidden="1"/>
    </xf>
    <xf numFmtId="0" fontId="52" fillId="0" borderId="0" xfId="0" applyFont="1" applyBorder="1" applyAlignment="1">
      <alignment vertical="top" textRotation="255"/>
    </xf>
    <xf numFmtId="0" fontId="3" fillId="0" borderId="0" xfId="0" applyFont="1" applyBorder="1" applyAlignment="1">
      <alignment/>
    </xf>
    <xf numFmtId="1" fontId="52" fillId="0" borderId="0" xfId="0" applyNumberFormat="1" applyFont="1" applyBorder="1" applyAlignment="1" applyProtection="1">
      <alignment horizontal="right" vertical="center"/>
      <protection hidden="1"/>
    </xf>
    <xf numFmtId="0" fontId="52" fillId="0" borderId="48" xfId="0" applyFont="1" applyBorder="1" applyAlignment="1" applyProtection="1">
      <alignment horizontal="distributed" vertical="center"/>
      <protection hidden="1"/>
    </xf>
    <xf numFmtId="0" fontId="52" fillId="0" borderId="41" xfId="0" applyFont="1" applyBorder="1" applyAlignment="1" applyProtection="1">
      <alignment horizontal="distributed" vertical="center"/>
      <protection hidden="1"/>
    </xf>
    <xf numFmtId="0" fontId="48" fillId="0" borderId="0" xfId="0" applyFont="1" applyBorder="1" applyAlignment="1">
      <alignment horizontal="right" vertical="center" shrinkToFit="1"/>
    </xf>
    <xf numFmtId="0" fontId="18" fillId="0" borderId="0" xfId="0" applyFont="1" applyBorder="1" applyAlignment="1">
      <alignment horizontal="right" vertical="center" shrinkToFit="1"/>
    </xf>
    <xf numFmtId="0" fontId="41" fillId="0" borderId="26" xfId="0" applyFont="1" applyBorder="1" applyAlignment="1" applyProtection="1">
      <alignment horizontal="distributed" vertical="center"/>
      <protection hidden="1"/>
    </xf>
    <xf numFmtId="0" fontId="19" fillId="0" borderId="49" xfId="0" applyFont="1" applyBorder="1" applyAlignment="1" applyProtection="1">
      <alignment horizontal="distributed" vertical="top"/>
      <protection hidden="1"/>
    </xf>
    <xf numFmtId="38" fontId="8" fillId="0" borderId="20" xfId="48" applyFont="1" applyFill="1" applyBorder="1" applyAlignment="1">
      <alignment vertical="center"/>
    </xf>
    <xf numFmtId="38" fontId="8" fillId="36" borderId="12" xfId="48" applyFont="1" applyFill="1" applyBorder="1" applyAlignment="1">
      <alignment horizontal="right" vertical="center"/>
    </xf>
    <xf numFmtId="0" fontId="13" fillId="0" borderId="0" xfId="0" applyFont="1" applyFill="1" applyBorder="1" applyAlignment="1">
      <alignment vertical="center"/>
    </xf>
    <xf numFmtId="0" fontId="3" fillId="0" borderId="0" xfId="0" applyFont="1" applyBorder="1" applyAlignment="1">
      <alignment vertical="center"/>
    </xf>
    <xf numFmtId="0" fontId="7" fillId="0" borderId="50" xfId="0" applyFont="1" applyBorder="1" applyAlignment="1" applyProtection="1">
      <alignment horizontal="left" vertical="top"/>
      <protection hidden="1"/>
    </xf>
    <xf numFmtId="0" fontId="0" fillId="0" borderId="51" xfId="0" applyBorder="1" applyAlignment="1">
      <alignment/>
    </xf>
    <xf numFmtId="0" fontId="16" fillId="0" borderId="52" xfId="0" applyFont="1" applyBorder="1" applyAlignment="1" applyProtection="1">
      <alignment vertical="center" shrinkToFit="1"/>
      <protection hidden="1"/>
    </xf>
    <xf numFmtId="0" fontId="16" fillId="0" borderId="21" xfId="0" applyFont="1" applyBorder="1" applyAlignment="1" applyProtection="1">
      <alignment vertical="center" shrinkToFit="1"/>
      <protection hidden="1"/>
    </xf>
    <xf numFmtId="0" fontId="58" fillId="0" borderId="0" xfId="0" applyFont="1" applyAlignment="1">
      <alignment/>
    </xf>
    <xf numFmtId="0" fontId="8" fillId="33" borderId="13" xfId="0" applyFont="1" applyFill="1" applyBorder="1" applyAlignment="1" applyProtection="1">
      <alignment horizontal="distributed" vertical="center"/>
      <protection/>
    </xf>
    <xf numFmtId="0" fontId="8" fillId="33" borderId="14" xfId="0" applyFont="1" applyFill="1" applyBorder="1" applyAlignment="1" applyProtection="1">
      <alignment horizontal="distributed" vertical="center"/>
      <protection/>
    </xf>
    <xf numFmtId="0" fontId="61" fillId="0" borderId="0" xfId="0" applyFont="1" applyAlignment="1">
      <alignment vertical="center"/>
    </xf>
    <xf numFmtId="0" fontId="62" fillId="0" borderId="0" xfId="0" applyFont="1" applyAlignment="1">
      <alignment vertical="center"/>
    </xf>
    <xf numFmtId="0" fontId="8" fillId="0" borderId="0" xfId="0" applyFont="1" applyFill="1" applyBorder="1" applyAlignment="1">
      <alignment horizontal="distributed" vertical="center"/>
    </xf>
    <xf numFmtId="0" fontId="8" fillId="34" borderId="12" xfId="0" applyFont="1" applyFill="1" applyBorder="1" applyAlignment="1">
      <alignment horizontal="center" vertical="center"/>
    </xf>
    <xf numFmtId="38" fontId="36" fillId="0" borderId="0" xfId="48" applyFont="1" applyBorder="1" applyAlignment="1" applyProtection="1" quotePrefix="1">
      <alignment horizontal="right" vertical="center"/>
      <protection hidden="1"/>
    </xf>
    <xf numFmtId="0" fontId="49" fillId="0" borderId="0" xfId="0" applyFont="1" applyBorder="1" applyAlignment="1" applyProtection="1">
      <alignment horizontal="left" vertical="top" textRotation="255"/>
      <protection hidden="1"/>
    </xf>
    <xf numFmtId="0" fontId="16" fillId="0" borderId="0" xfId="0" applyFont="1" applyBorder="1" applyAlignment="1" applyProtection="1">
      <alignment horizontal="center" vertical="center"/>
      <protection hidden="1"/>
    </xf>
    <xf numFmtId="0" fontId="7" fillId="0" borderId="0" xfId="0" applyFont="1" applyBorder="1" applyAlignment="1" applyProtection="1">
      <alignment horizontal="left" vertical="top" textRotation="255"/>
      <protection hidden="1"/>
    </xf>
    <xf numFmtId="0" fontId="47" fillId="0" borderId="53" xfId="0" applyFont="1" applyBorder="1" applyAlignment="1" applyProtection="1">
      <alignment horizontal="center" vertical="center"/>
      <protection hidden="1"/>
    </xf>
    <xf numFmtId="0" fontId="47" fillId="0" borderId="0" xfId="0" applyFont="1" applyBorder="1" applyAlignment="1" applyProtection="1">
      <alignment horizontal="center" vertical="center"/>
      <protection hidden="1"/>
    </xf>
    <xf numFmtId="0" fontId="26" fillId="0" borderId="0" xfId="0" applyFont="1" applyBorder="1" applyAlignment="1" applyProtection="1">
      <alignment horizontal="left" vertical="center"/>
      <protection hidden="1"/>
    </xf>
    <xf numFmtId="0" fontId="16" fillId="0" borderId="50" xfId="0" applyFont="1" applyBorder="1" applyAlignment="1" applyProtection="1">
      <alignment horizontal="center" vertical="center"/>
      <protection hidden="1"/>
    </xf>
    <xf numFmtId="38" fontId="29" fillId="0" borderId="0" xfId="48" applyFont="1" applyBorder="1" applyAlignment="1" applyProtection="1" quotePrefix="1">
      <alignment horizontal="right" vertical="center"/>
      <protection hidden="1"/>
    </xf>
    <xf numFmtId="0" fontId="26" fillId="0" borderId="23" xfId="0" applyFont="1" applyBorder="1" applyAlignment="1" applyProtection="1">
      <alignment horizontal="left" vertical="center"/>
      <protection hidden="1"/>
    </xf>
    <xf numFmtId="38" fontId="8" fillId="0" borderId="12" xfId="48" applyFont="1" applyFill="1" applyBorder="1" applyAlignment="1">
      <alignment vertical="center"/>
    </xf>
    <xf numFmtId="0" fontId="34" fillId="0" borderId="54" xfId="0" applyFont="1" applyFill="1" applyBorder="1" applyAlignment="1" applyProtection="1">
      <alignment horizontal="center" vertical="center"/>
      <protection hidden="1"/>
    </xf>
    <xf numFmtId="0" fontId="34" fillId="0" borderId="55" xfId="0" applyFont="1" applyFill="1" applyBorder="1" applyAlignment="1" applyProtection="1">
      <alignment horizontal="center" vertical="center"/>
      <protection hidden="1"/>
    </xf>
    <xf numFmtId="0" fontId="29" fillId="0" borderId="10" xfId="0" applyFont="1" applyFill="1" applyBorder="1" applyAlignment="1" applyProtection="1">
      <alignment horizontal="center" vertical="center" shrinkToFit="1"/>
      <protection hidden="1"/>
    </xf>
    <xf numFmtId="0" fontId="29" fillId="0" borderId="56" xfId="0" applyFont="1" applyFill="1" applyBorder="1" applyAlignment="1" applyProtection="1">
      <alignment horizontal="center" vertical="center" shrinkToFit="1"/>
      <protection hidden="1"/>
    </xf>
    <xf numFmtId="0" fontId="19" fillId="0" borderId="57" xfId="0" applyFont="1" applyBorder="1" applyAlignment="1" applyProtection="1">
      <alignment horizontal="right" vertical="top" textRotation="255"/>
      <protection hidden="1"/>
    </xf>
    <xf numFmtId="0" fontId="49" fillId="0" borderId="58" xfId="0" applyFont="1" applyBorder="1" applyAlignment="1" applyProtection="1">
      <alignment horizontal="right" vertical="top" textRotation="255"/>
      <protection hidden="1"/>
    </xf>
    <xf numFmtId="0" fontId="7" fillId="0" borderId="12" xfId="0" applyFont="1" applyBorder="1" applyAlignment="1" applyProtection="1">
      <alignment horizontal="right" vertical="top" textRotation="255"/>
      <protection hidden="1"/>
    </xf>
    <xf numFmtId="0" fontId="8" fillId="0" borderId="0" xfId="0" applyFont="1" applyAlignment="1">
      <alignment horizontal="right" vertical="center"/>
    </xf>
    <xf numFmtId="56" fontId="8" fillId="0" borderId="0" xfId="0" applyNumberFormat="1" applyFont="1" applyAlignment="1">
      <alignment horizontal="right" vertical="center"/>
    </xf>
    <xf numFmtId="0" fontId="8" fillId="0" borderId="0" xfId="0" applyFont="1" applyBorder="1" applyAlignment="1">
      <alignment horizontal="distributed" vertical="center"/>
    </xf>
    <xf numFmtId="0" fontId="8" fillId="0" borderId="0" xfId="0" applyFont="1" applyBorder="1" applyAlignment="1">
      <alignment horizontal="left"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37" borderId="61" xfId="0" applyFont="1" applyFill="1" applyBorder="1" applyAlignment="1">
      <alignment horizontal="center" vertical="center"/>
    </xf>
    <xf numFmtId="0" fontId="8" fillId="0" borderId="59" xfId="0" applyFont="1" applyBorder="1" applyAlignment="1">
      <alignment horizontal="center" vertical="center" shrinkToFit="1"/>
    </xf>
    <xf numFmtId="0" fontId="8" fillId="0" borderId="62" xfId="0" applyFont="1" applyBorder="1" applyAlignment="1">
      <alignment horizontal="center" vertical="center" shrinkToFit="1"/>
    </xf>
    <xf numFmtId="0" fontId="8" fillId="36" borderId="63" xfId="0" applyFont="1" applyFill="1" applyBorder="1" applyAlignment="1">
      <alignment horizontal="center" vertical="center"/>
    </xf>
    <xf numFmtId="0" fontId="8" fillId="0" borderId="64" xfId="0" applyFont="1" applyBorder="1" applyAlignment="1">
      <alignment horizontal="distributed" vertical="center"/>
    </xf>
    <xf numFmtId="0" fontId="8" fillId="33" borderId="65" xfId="0" applyFont="1" applyFill="1" applyBorder="1" applyAlignment="1">
      <alignment horizontal="distributed" vertical="center"/>
    </xf>
    <xf numFmtId="0" fontId="8" fillId="33" borderId="66" xfId="0" applyFont="1" applyFill="1" applyBorder="1" applyAlignment="1">
      <alignment horizontal="distributed" vertical="center"/>
    </xf>
    <xf numFmtId="0" fontId="8" fillId="34" borderId="67" xfId="0" applyFont="1" applyFill="1" applyBorder="1" applyAlignment="1">
      <alignment horizontal="center" vertical="center" shrinkToFit="1"/>
    </xf>
    <xf numFmtId="0" fontId="8" fillId="36" borderId="68" xfId="0" applyFont="1" applyFill="1" applyBorder="1" applyAlignment="1">
      <alignment horizontal="center" vertical="center" shrinkToFit="1"/>
    </xf>
    <xf numFmtId="38" fontId="8" fillId="33" borderId="64" xfId="48" applyFont="1" applyFill="1" applyBorder="1" applyAlignment="1">
      <alignment vertical="center"/>
    </xf>
    <xf numFmtId="0" fontId="8" fillId="36" borderId="69" xfId="0" applyFont="1" applyFill="1" applyBorder="1" applyAlignment="1">
      <alignment horizontal="center" vertical="center"/>
    </xf>
    <xf numFmtId="56" fontId="8" fillId="0" borderId="0" xfId="0" applyNumberFormat="1" applyFont="1" applyAlignment="1">
      <alignment horizontal="center" vertical="center"/>
    </xf>
    <xf numFmtId="0" fontId="21" fillId="0" borderId="70" xfId="0" applyFont="1" applyBorder="1" applyAlignment="1" applyProtection="1">
      <alignment/>
      <protection hidden="1"/>
    </xf>
    <xf numFmtId="0" fontId="21" fillId="0" borderId="71" xfId="0" applyFont="1" applyBorder="1" applyAlignment="1" applyProtection="1">
      <alignment/>
      <protection hidden="1"/>
    </xf>
    <xf numFmtId="0" fontId="21" fillId="0" borderId="72" xfId="0" applyFont="1" applyBorder="1" applyAlignment="1" applyProtection="1">
      <alignment/>
      <protection hidden="1"/>
    </xf>
    <xf numFmtId="0" fontId="21" fillId="0" borderId="72" xfId="0" applyFont="1" applyBorder="1" applyAlignment="1" applyProtection="1">
      <alignment horizontal="left"/>
      <protection hidden="1"/>
    </xf>
    <xf numFmtId="0" fontId="21" fillId="0" borderId="58" xfId="0" applyFont="1" applyBorder="1" applyAlignment="1" applyProtection="1">
      <alignment/>
      <protection hidden="1"/>
    </xf>
    <xf numFmtId="0" fontId="21" fillId="0" borderId="58" xfId="0" applyFont="1" applyBorder="1" applyAlignment="1" applyProtection="1">
      <alignment horizontal="left"/>
      <protection hidden="1"/>
    </xf>
    <xf numFmtId="0" fontId="19" fillId="0" borderId="26" xfId="0" applyFont="1" applyBorder="1" applyAlignment="1" applyProtection="1">
      <alignment horizontal="left" vertical="top" textRotation="255"/>
      <protection hidden="1"/>
    </xf>
    <xf numFmtId="1" fontId="27" fillId="0" borderId="0" xfId="0" applyNumberFormat="1" applyFont="1" applyBorder="1" applyAlignment="1" applyProtection="1">
      <alignment horizontal="right" vertical="center"/>
      <protection hidden="1"/>
    </xf>
    <xf numFmtId="57" fontId="8" fillId="41" borderId="0" xfId="0" applyNumberFormat="1" applyFont="1" applyFill="1" applyAlignment="1">
      <alignment vertical="center"/>
    </xf>
    <xf numFmtId="38" fontId="8" fillId="37" borderId="25" xfId="48" applyFont="1" applyFill="1" applyBorder="1" applyAlignment="1">
      <alignment vertical="center" shrinkToFit="1"/>
    </xf>
    <xf numFmtId="1" fontId="5" fillId="0" borderId="52" xfId="0" applyNumberFormat="1" applyFont="1" applyBorder="1" applyAlignment="1" applyProtection="1">
      <alignment horizontal="right" vertical="center"/>
      <protection hidden="1"/>
    </xf>
    <xf numFmtId="49" fontId="5" fillId="0" borderId="0" xfId="0" applyNumberFormat="1" applyFont="1" applyBorder="1" applyAlignment="1">
      <alignment horizontal="right" vertical="top" shrinkToFit="1"/>
    </xf>
    <xf numFmtId="0" fontId="19" fillId="0" borderId="73" xfId="0" applyFont="1" applyBorder="1" applyAlignment="1" applyProtection="1">
      <alignment horizontal="left" vertical="top" textRotation="255"/>
      <protection hidden="1"/>
    </xf>
    <xf numFmtId="0" fontId="19" fillId="0" borderId="74" xfId="0" applyFont="1" applyBorder="1" applyAlignment="1" applyProtection="1">
      <alignment horizontal="right" vertical="top"/>
      <protection hidden="1"/>
    </xf>
    <xf numFmtId="0" fontId="19" fillId="0" borderId="57" xfId="0" applyFont="1" applyBorder="1" applyAlignment="1" applyProtection="1">
      <alignment horizontal="left" vertical="top" textRotation="255"/>
      <protection hidden="1"/>
    </xf>
    <xf numFmtId="0" fontId="19" fillId="0" borderId="75" xfId="0" applyFont="1" applyFill="1" applyBorder="1" applyAlignment="1" applyProtection="1">
      <alignment horizontal="right" vertical="top"/>
      <protection hidden="1"/>
    </xf>
    <xf numFmtId="0" fontId="19" fillId="0" borderId="76" xfId="0" applyFont="1" applyFill="1" applyBorder="1" applyAlignment="1" applyProtection="1">
      <alignment horizontal="left" vertical="top" textRotation="255"/>
      <protection hidden="1"/>
    </xf>
    <xf numFmtId="1" fontId="41" fillId="0" borderId="0" xfId="0" applyNumberFormat="1" applyFont="1" applyBorder="1" applyAlignment="1" applyProtection="1">
      <alignment horizontal="right" vertical="center"/>
      <protection hidden="1"/>
    </xf>
    <xf numFmtId="0" fontId="104" fillId="0" borderId="0" xfId="0" applyFont="1" applyAlignment="1">
      <alignment/>
    </xf>
    <xf numFmtId="1" fontId="105" fillId="0" borderId="0" xfId="0" applyNumberFormat="1" applyFont="1" applyBorder="1" applyAlignment="1" applyProtection="1">
      <alignment horizontal="right" vertical="center"/>
      <protection hidden="1"/>
    </xf>
    <xf numFmtId="1" fontId="106" fillId="0" borderId="0" xfId="0" applyNumberFormat="1" applyFont="1" applyBorder="1" applyAlignment="1" applyProtection="1">
      <alignment horizontal="right" vertical="center"/>
      <protection hidden="1"/>
    </xf>
    <xf numFmtId="0" fontId="107" fillId="0" borderId="26" xfId="0" applyFont="1" applyBorder="1" applyAlignment="1" applyProtection="1">
      <alignment horizontal="left" vertical="top" textRotation="255"/>
      <protection hidden="1"/>
    </xf>
    <xf numFmtId="0" fontId="107" fillId="0" borderId="77" xfId="0" applyFont="1" applyBorder="1" applyAlignment="1" applyProtection="1">
      <alignment horizontal="right" vertical="top"/>
      <protection hidden="1"/>
    </xf>
    <xf numFmtId="0" fontId="107" fillId="0" borderId="78" xfId="0" applyFont="1" applyBorder="1" applyAlignment="1" applyProtection="1">
      <alignment horizontal="left" vertical="top" textRotation="255"/>
      <protection hidden="1"/>
    </xf>
    <xf numFmtId="0" fontId="107" fillId="0" borderId="79" xfId="0" applyFont="1" applyBorder="1" applyAlignment="1" applyProtection="1">
      <alignment horizontal="right" vertical="top"/>
      <protection hidden="1"/>
    </xf>
    <xf numFmtId="0" fontId="107" fillId="0" borderId="80" xfId="0" applyFont="1" applyBorder="1" applyAlignment="1" applyProtection="1">
      <alignment horizontal="left" vertical="top" textRotation="255"/>
      <protection hidden="1"/>
    </xf>
    <xf numFmtId="0" fontId="107" fillId="0" borderId="81" xfId="0" applyFont="1" applyFill="1" applyBorder="1" applyAlignment="1" applyProtection="1">
      <alignment horizontal="right" vertical="top"/>
      <protection hidden="1"/>
    </xf>
    <xf numFmtId="0" fontId="107" fillId="0" borderId="82" xfId="0" applyFont="1" applyFill="1" applyBorder="1" applyAlignment="1" applyProtection="1">
      <alignment horizontal="left" vertical="top" textRotation="255"/>
      <protection hidden="1"/>
    </xf>
    <xf numFmtId="0" fontId="3" fillId="0" borderId="13" xfId="0" applyFont="1" applyBorder="1" applyAlignment="1">
      <alignment/>
    </xf>
    <xf numFmtId="1" fontId="31" fillId="0" borderId="13" xfId="0" applyNumberFormat="1" applyFont="1" applyBorder="1" applyAlignment="1" applyProtection="1">
      <alignment horizontal="right" vertical="center"/>
      <protection hidden="1"/>
    </xf>
    <xf numFmtId="1" fontId="5" fillId="0" borderId="13" xfId="0" applyNumberFormat="1" applyFont="1" applyBorder="1" applyAlignment="1" applyProtection="1">
      <alignment horizontal="right" vertical="center"/>
      <protection hidden="1"/>
    </xf>
    <xf numFmtId="0" fontId="7" fillId="0" borderId="13" xfId="0" applyFont="1" applyBorder="1" applyAlignment="1" applyProtection="1">
      <alignment horizontal="left" vertical="top" textRotation="255"/>
      <protection hidden="1"/>
    </xf>
    <xf numFmtId="0" fontId="7" fillId="0" borderId="11" xfId="0" applyFont="1" applyFill="1" applyBorder="1" applyAlignment="1" applyProtection="1">
      <alignment horizontal="right" vertical="top"/>
      <protection hidden="1"/>
    </xf>
    <xf numFmtId="0" fontId="7" fillId="0" borderId="12" xfId="0" applyFont="1" applyFill="1" applyBorder="1" applyAlignment="1" applyProtection="1">
      <alignment horizontal="left" vertical="top" textRotation="255"/>
      <protection hidden="1"/>
    </xf>
    <xf numFmtId="9" fontId="8" fillId="0" borderId="15" xfId="42" applyFont="1" applyBorder="1" applyAlignment="1">
      <alignment horizontal="distributed" vertical="center"/>
    </xf>
    <xf numFmtId="0" fontId="108" fillId="0" borderId="50" xfId="0" applyFont="1" applyFill="1" applyBorder="1" applyAlignment="1">
      <alignment horizontal="distributed" vertical="center"/>
    </xf>
    <xf numFmtId="38" fontId="8" fillId="33" borderId="17" xfId="48" applyFont="1" applyFill="1" applyBorder="1" applyAlignment="1">
      <alignment vertical="center"/>
    </xf>
    <xf numFmtId="38" fontId="8" fillId="37" borderId="83" xfId="48" applyFont="1" applyFill="1" applyBorder="1" applyAlignment="1">
      <alignment horizontal="distributed" vertical="center"/>
    </xf>
    <xf numFmtId="38" fontId="8" fillId="33" borderId="84" xfId="48" applyFont="1" applyFill="1" applyBorder="1" applyAlignment="1">
      <alignment vertical="center"/>
    </xf>
    <xf numFmtId="38" fontId="8" fillId="37" borderId="85" xfId="48" applyFont="1" applyFill="1" applyBorder="1" applyAlignment="1">
      <alignment horizontal="distributed" vertical="center"/>
    </xf>
    <xf numFmtId="38" fontId="8" fillId="33" borderId="86" xfId="48" applyFont="1" applyFill="1" applyBorder="1" applyAlignment="1">
      <alignment vertical="center"/>
    </xf>
    <xf numFmtId="38" fontId="8" fillId="33" borderId="87" xfId="48" applyFont="1" applyFill="1" applyBorder="1" applyAlignment="1">
      <alignment vertical="center"/>
    </xf>
    <xf numFmtId="0" fontId="8" fillId="0" borderId="87" xfId="0" applyFont="1" applyFill="1" applyBorder="1" applyAlignment="1">
      <alignment horizontal="center" vertical="center"/>
    </xf>
    <xf numFmtId="38" fontId="8" fillId="37" borderId="88" xfId="48" applyFont="1" applyFill="1" applyBorder="1" applyAlignment="1">
      <alignment horizontal="distributed" vertical="center"/>
    </xf>
    <xf numFmtId="0" fontId="8" fillId="0" borderId="15" xfId="0" applyFont="1" applyFill="1" applyBorder="1" applyAlignment="1">
      <alignment vertical="center"/>
    </xf>
    <xf numFmtId="0" fontId="19" fillId="0" borderId="0" xfId="0" applyFont="1" applyBorder="1" applyAlignment="1" applyProtection="1">
      <alignment horizontal="left" vertical="top" textRotation="255"/>
      <protection hidden="1"/>
    </xf>
    <xf numFmtId="1" fontId="5" fillId="0" borderId="0" xfId="0" applyNumberFormat="1" applyFont="1" applyBorder="1" applyAlignment="1" applyProtection="1">
      <alignment horizontal="right" vertical="center"/>
      <protection hidden="1"/>
    </xf>
    <xf numFmtId="0" fontId="19" fillId="0" borderId="89" xfId="0" applyFont="1" applyBorder="1" applyAlignment="1" applyProtection="1">
      <alignment horizontal="right" vertical="top"/>
      <protection hidden="1"/>
    </xf>
    <xf numFmtId="38" fontId="8" fillId="24" borderId="10" xfId="48" applyFont="1" applyFill="1" applyBorder="1" applyAlignment="1">
      <alignment vertical="center"/>
    </xf>
    <xf numFmtId="9" fontId="8" fillId="24" borderId="10" xfId="42" applyFont="1" applyFill="1" applyBorder="1" applyAlignment="1">
      <alignment vertical="center"/>
    </xf>
    <xf numFmtId="38" fontId="8" fillId="42" borderId="10" xfId="48" applyFont="1" applyFill="1" applyBorder="1" applyAlignment="1">
      <alignment vertical="center"/>
    </xf>
    <xf numFmtId="38" fontId="8" fillId="36" borderId="16" xfId="48" applyFont="1" applyFill="1" applyBorder="1" applyAlignment="1">
      <alignment vertical="center"/>
    </xf>
    <xf numFmtId="38" fontId="8" fillId="36" borderId="15" xfId="0" applyNumberFormat="1" applyFont="1" applyFill="1" applyBorder="1" applyAlignment="1">
      <alignment vertical="center"/>
    </xf>
    <xf numFmtId="38" fontId="108" fillId="0" borderId="90" xfId="48" applyFont="1" applyBorder="1" applyAlignment="1">
      <alignment horizontal="distributed" vertical="center"/>
    </xf>
    <xf numFmtId="38" fontId="68" fillId="36" borderId="19" xfId="48" applyFont="1" applyFill="1" applyBorder="1" applyAlignment="1">
      <alignment vertical="center"/>
    </xf>
    <xf numFmtId="38" fontId="68" fillId="0" borderId="12" xfId="48" applyFont="1" applyFill="1" applyBorder="1" applyAlignment="1">
      <alignment horizontal="distributed" vertical="center"/>
    </xf>
    <xf numFmtId="0" fontId="29" fillId="0" borderId="91" xfId="0" applyFont="1" applyFill="1" applyBorder="1" applyAlignment="1" applyProtection="1">
      <alignment horizontal="center" vertical="center" shrinkToFit="1"/>
      <protection hidden="1"/>
    </xf>
    <xf numFmtId="57" fontId="3" fillId="25" borderId="0" xfId="0" applyNumberFormat="1" applyFont="1" applyFill="1" applyBorder="1" applyAlignment="1">
      <alignment vertical="center"/>
    </xf>
    <xf numFmtId="57" fontId="3" fillId="0" borderId="0" xfId="0" applyNumberFormat="1" applyFont="1" applyFill="1" applyBorder="1" applyAlignment="1">
      <alignment vertical="center"/>
    </xf>
    <xf numFmtId="57" fontId="8" fillId="33" borderId="64" xfId="0" applyNumberFormat="1" applyFont="1" applyFill="1" applyBorder="1" applyAlignment="1">
      <alignment horizontal="center" vertical="center"/>
    </xf>
    <xf numFmtId="182" fontId="12" fillId="0" borderId="10" xfId="0" applyNumberFormat="1" applyFont="1" applyFill="1" applyBorder="1" applyAlignment="1">
      <alignment horizontal="center" vertical="center"/>
    </xf>
    <xf numFmtId="0" fontId="8" fillId="0" borderId="11" xfId="0"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8" fillId="0" borderId="11" xfId="0" applyFont="1" applyBorder="1" applyAlignment="1" applyProtection="1">
      <alignment horizontal="distributed" vertical="center" shrinkToFit="1"/>
      <protection hidden="1"/>
    </xf>
    <xf numFmtId="0" fontId="8" fillId="0" borderId="13" xfId="0" applyFont="1" applyBorder="1" applyAlignment="1" applyProtection="1">
      <alignment horizontal="distributed" vertical="center" shrinkToFit="1"/>
      <protection hidden="1"/>
    </xf>
    <xf numFmtId="0" fontId="8" fillId="0" borderId="11" xfId="0" applyFont="1" applyBorder="1" applyAlignment="1" applyProtection="1">
      <alignment horizontal="distributed" vertical="center"/>
      <protection hidden="1"/>
    </xf>
    <xf numFmtId="0" fontId="8" fillId="0" borderId="12" xfId="0" applyFont="1" applyBorder="1" applyAlignment="1" applyProtection="1">
      <alignment horizontal="distributed" vertical="center"/>
      <protection hidden="1"/>
    </xf>
    <xf numFmtId="0" fontId="8" fillId="0" borderId="10" xfId="0" applyFont="1" applyFill="1" applyBorder="1" applyAlignment="1">
      <alignment horizontal="distributed" vertical="center"/>
    </xf>
    <xf numFmtId="0" fontId="8" fillId="33" borderId="10" xfId="0" applyFont="1" applyFill="1" applyBorder="1" applyAlignment="1" applyProtection="1">
      <alignment vertical="center"/>
      <protection/>
    </xf>
    <xf numFmtId="0" fontId="8" fillId="0" borderId="25" xfId="0" applyFont="1" applyBorder="1" applyAlignment="1">
      <alignment horizontal="center" vertical="center"/>
    </xf>
    <xf numFmtId="0" fontId="8" fillId="0" borderId="21" xfId="0" applyFont="1" applyBorder="1" applyAlignment="1">
      <alignment horizontal="center" vertical="center"/>
    </xf>
    <xf numFmtId="0" fontId="8" fillId="0" borderId="88" xfId="0" applyFont="1" applyBorder="1" applyAlignment="1">
      <alignment horizontal="center" vertical="center"/>
    </xf>
    <xf numFmtId="0" fontId="8" fillId="0" borderId="16"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33" borderId="11" xfId="0" applyFont="1" applyFill="1" applyBorder="1" applyAlignment="1" applyProtection="1">
      <alignment vertical="center"/>
      <protection/>
    </xf>
    <xf numFmtId="0" fontId="8" fillId="33" borderId="13" xfId="0" applyFont="1" applyFill="1" applyBorder="1" applyAlignment="1" applyProtection="1">
      <alignment vertical="center"/>
      <protection/>
    </xf>
    <xf numFmtId="0" fontId="8" fillId="33" borderId="12" xfId="0" applyFont="1" applyFill="1" applyBorder="1" applyAlignment="1" applyProtection="1">
      <alignment vertical="center"/>
      <protection/>
    </xf>
    <xf numFmtId="49" fontId="8" fillId="33" borderId="10" xfId="0" applyNumberFormat="1" applyFont="1" applyFill="1" applyBorder="1" applyAlignment="1">
      <alignment horizontal="center" vertical="center"/>
    </xf>
    <xf numFmtId="0" fontId="8" fillId="33" borderId="13" xfId="0" applyFont="1" applyFill="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183" fontId="8" fillId="33" borderId="11" xfId="0" applyNumberFormat="1" applyFont="1" applyFill="1" applyBorder="1" applyAlignment="1">
      <alignment horizontal="center" vertical="center"/>
    </xf>
    <xf numFmtId="183" fontId="8" fillId="33" borderId="13" xfId="0" applyNumberFormat="1" applyFont="1" applyFill="1" applyBorder="1" applyAlignment="1">
      <alignment horizontal="center" vertical="center"/>
    </xf>
    <xf numFmtId="183" fontId="8" fillId="33" borderId="12" xfId="0" applyNumberFormat="1" applyFont="1" applyFill="1" applyBorder="1" applyAlignment="1">
      <alignment horizontal="center" vertical="center"/>
    </xf>
    <xf numFmtId="185" fontId="8" fillId="33" borderId="11" xfId="0" applyNumberFormat="1" applyFont="1" applyFill="1" applyBorder="1" applyAlignment="1">
      <alignment horizontal="center" vertical="center"/>
    </xf>
    <xf numFmtId="185" fontId="8" fillId="33" borderId="13" xfId="0" applyNumberFormat="1" applyFont="1" applyFill="1" applyBorder="1" applyAlignment="1">
      <alignment horizontal="center" vertical="center"/>
    </xf>
    <xf numFmtId="185" fontId="8" fillId="33" borderId="12" xfId="0" applyNumberFormat="1" applyFont="1" applyFill="1" applyBorder="1" applyAlignment="1">
      <alignment horizontal="center" vertical="center"/>
    </xf>
    <xf numFmtId="0" fontId="8" fillId="0" borderId="17" xfId="0" applyFont="1" applyFill="1" applyBorder="1" applyAlignment="1">
      <alignment horizontal="distributed" vertical="center"/>
    </xf>
    <xf numFmtId="0" fontId="8" fillId="0" borderId="88" xfId="0" applyFont="1" applyFill="1" applyBorder="1" applyAlignment="1">
      <alignment horizontal="distributed" vertical="center"/>
    </xf>
    <xf numFmtId="0" fontId="8" fillId="0" borderId="15" xfId="0" applyFont="1" applyBorder="1" applyAlignment="1" applyProtection="1">
      <alignment vertical="center" textRotation="255"/>
      <protection hidden="1"/>
    </xf>
    <xf numFmtId="0" fontId="8" fillId="0" borderId="87" xfId="0" applyFont="1" applyBorder="1" applyAlignment="1" applyProtection="1">
      <alignment vertical="center" textRotation="255"/>
      <protection hidden="1"/>
    </xf>
    <xf numFmtId="0" fontId="8" fillId="0" borderId="17" xfId="0" applyFont="1" applyBorder="1" applyAlignment="1" applyProtection="1">
      <alignment vertical="center" textRotation="255"/>
      <protection hidden="1"/>
    </xf>
    <xf numFmtId="38" fontId="8" fillId="0" borderId="11" xfId="48" applyFont="1" applyBorder="1" applyAlignment="1">
      <alignment horizontal="distributed" vertical="center"/>
    </xf>
    <xf numFmtId="38" fontId="8" fillId="0" borderId="13" xfId="48" applyFont="1" applyBorder="1" applyAlignment="1">
      <alignment horizontal="distributed" vertical="center"/>
    </xf>
    <xf numFmtId="38" fontId="8" fillId="0" borderId="10" xfId="48" applyFont="1" applyBorder="1" applyAlignment="1">
      <alignment horizontal="distributed" vertical="center"/>
    </xf>
    <xf numFmtId="0" fontId="8" fillId="0" borderId="11" xfId="0" applyFont="1" applyFill="1" applyBorder="1" applyAlignment="1">
      <alignment horizontal="distributed" vertical="center"/>
    </xf>
    <xf numFmtId="38" fontId="8" fillId="0" borderId="50" xfId="48" applyFont="1" applyBorder="1" applyAlignment="1">
      <alignment horizontal="distributed" vertical="center" wrapText="1"/>
    </xf>
    <xf numFmtId="38" fontId="8" fillId="0" borderId="0" xfId="48" applyFont="1" applyBorder="1" applyAlignment="1">
      <alignment horizontal="distributed" vertical="center" wrapText="1"/>
    </xf>
    <xf numFmtId="38" fontId="8" fillId="0" borderId="88" xfId="48" applyFont="1" applyBorder="1" applyAlignment="1">
      <alignment horizontal="distributed" vertical="center" wrapText="1"/>
    </xf>
    <xf numFmtId="38" fontId="8" fillId="0" borderId="92" xfId="48" applyFont="1" applyBorder="1" applyAlignment="1">
      <alignment horizontal="distributed" vertical="center" wrapText="1"/>
    </xf>
    <xf numFmtId="38" fontId="8" fillId="0" borderId="17" xfId="48" applyFont="1" applyBorder="1" applyAlignment="1">
      <alignment horizontal="distributed" vertical="center"/>
    </xf>
    <xf numFmtId="38" fontId="8" fillId="36" borderId="15" xfId="48" applyFont="1" applyFill="1" applyBorder="1" applyAlignment="1">
      <alignment vertical="center"/>
    </xf>
    <xf numFmtId="38" fontId="8" fillId="36" borderId="17" xfId="48" applyFont="1" applyFill="1" applyBorder="1" applyAlignment="1">
      <alignment vertical="center"/>
    </xf>
    <xf numFmtId="38" fontId="8" fillId="0" borderId="15" xfId="48" applyFont="1" applyBorder="1" applyAlignment="1">
      <alignment horizontal="distributed" vertical="center"/>
    </xf>
    <xf numFmtId="38" fontId="8" fillId="0" borderId="10" xfId="48" applyFont="1" applyBorder="1" applyAlignment="1">
      <alignment horizontal="distributed" vertical="center" wrapText="1"/>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38" fontId="9" fillId="0" borderId="15" xfId="48" applyFont="1" applyFill="1" applyBorder="1" applyAlignment="1">
      <alignment vertical="center" textRotation="255" shrinkToFit="1"/>
    </xf>
    <xf numFmtId="38" fontId="9" fillId="0" borderId="87" xfId="48" applyFont="1" applyFill="1" applyBorder="1" applyAlignment="1">
      <alignment vertical="center" textRotation="255" shrinkToFit="1"/>
    </xf>
    <xf numFmtId="38" fontId="9" fillId="0" borderId="17" xfId="48" applyFont="1" applyFill="1" applyBorder="1" applyAlignment="1">
      <alignment vertical="center" textRotation="255" shrinkToFit="1"/>
    </xf>
    <xf numFmtId="0" fontId="8" fillId="0" borderId="10" xfId="0" applyFont="1" applyBorder="1" applyAlignment="1">
      <alignment vertical="center"/>
    </xf>
    <xf numFmtId="38" fontId="8" fillId="37" borderId="15" xfId="48" applyFont="1" applyFill="1" applyBorder="1" applyAlignment="1">
      <alignment horizontal="distributed" vertical="center"/>
    </xf>
    <xf numFmtId="38" fontId="8" fillId="37" borderId="17" xfId="48" applyFont="1" applyFill="1" applyBorder="1" applyAlignment="1">
      <alignment horizontal="distributed" vertical="center"/>
    </xf>
    <xf numFmtId="0" fontId="8" fillId="33" borderId="64" xfId="0" applyFont="1" applyFill="1" applyBorder="1" applyAlignment="1">
      <alignment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38" fontId="8" fillId="0" borderId="11" xfId="48" applyFont="1" applyFill="1" applyBorder="1" applyAlignment="1">
      <alignment horizontal="distributed" vertical="center"/>
    </xf>
    <xf numFmtId="38" fontId="8" fillId="0" borderId="13" xfId="48" applyFont="1" applyFill="1" applyBorder="1" applyAlignment="1">
      <alignment horizontal="distributed" vertical="center"/>
    </xf>
    <xf numFmtId="38" fontId="8" fillId="0" borderId="96" xfId="48" applyFont="1" applyFill="1" applyBorder="1" applyAlignment="1">
      <alignment horizontal="distributed" vertical="center"/>
    </xf>
    <xf numFmtId="0" fontId="8" fillId="0" borderId="15" xfId="0" applyFont="1" applyFill="1" applyBorder="1" applyAlignment="1">
      <alignment vertical="center" textRotation="255"/>
    </xf>
    <xf numFmtId="0" fontId="8" fillId="0" borderId="87" xfId="0" applyFont="1" applyFill="1" applyBorder="1" applyAlignment="1">
      <alignment vertical="center" textRotation="255"/>
    </xf>
    <xf numFmtId="0" fontId="8" fillId="0" borderId="17" xfId="0" applyFont="1" applyFill="1" applyBorder="1" applyAlignment="1">
      <alignment vertical="center" textRotation="255"/>
    </xf>
    <xf numFmtId="0" fontId="8" fillId="0" borderId="13" xfId="0" applyFont="1" applyBorder="1" applyAlignment="1">
      <alignment horizontal="distributed" vertical="center"/>
    </xf>
    <xf numFmtId="0" fontId="8" fillId="0" borderId="12" xfId="0" applyFont="1" applyBorder="1" applyAlignment="1">
      <alignment horizontal="distributed" vertical="center"/>
    </xf>
    <xf numFmtId="0" fontId="9" fillId="0" borderId="97" xfId="0" applyFont="1" applyBorder="1" applyAlignment="1">
      <alignment horizontal="distributed" vertical="center" wrapText="1"/>
    </xf>
    <xf numFmtId="0" fontId="9" fillId="0" borderId="21" xfId="0" applyFont="1" applyBorder="1" applyAlignment="1">
      <alignment horizontal="distributed" vertical="center" wrapText="1"/>
    </xf>
    <xf numFmtId="0" fontId="9" fillId="0" borderId="98" xfId="0" applyFont="1" applyBorder="1" applyAlignment="1">
      <alignment horizontal="distributed" vertical="center" wrapText="1"/>
    </xf>
    <xf numFmtId="0" fontId="9" fillId="0" borderId="18" xfId="0" applyFont="1" applyBorder="1" applyAlignment="1">
      <alignment horizontal="distributed" vertical="center" wrapText="1"/>
    </xf>
    <xf numFmtId="0" fontId="9" fillId="0" borderId="99" xfId="0" applyFont="1" applyBorder="1" applyAlignment="1">
      <alignment horizontal="distributed" vertical="center" wrapText="1"/>
    </xf>
    <xf numFmtId="0" fontId="9" fillId="0" borderId="100" xfId="0" applyFont="1" applyBorder="1" applyAlignment="1">
      <alignment horizontal="distributed" vertical="center" wrapText="1"/>
    </xf>
    <xf numFmtId="0" fontId="8" fillId="33" borderId="10" xfId="0" applyFont="1" applyFill="1" applyBorder="1" applyAlignment="1">
      <alignment vertical="center"/>
    </xf>
    <xf numFmtId="0" fontId="8" fillId="0" borderId="11" xfId="0" applyFont="1" applyBorder="1" applyAlignment="1">
      <alignment vertical="center"/>
    </xf>
    <xf numFmtId="0" fontId="8" fillId="0" borderId="52" xfId="0" applyFont="1" applyBorder="1" applyAlignment="1">
      <alignment vertical="center"/>
    </xf>
    <xf numFmtId="0" fontId="8" fillId="0" borderId="21" xfId="0" applyFont="1" applyBorder="1" applyAlignment="1">
      <alignment vertical="center"/>
    </xf>
    <xf numFmtId="38" fontId="8" fillId="37" borderId="11" xfId="48" applyFont="1" applyFill="1" applyBorder="1" applyAlignment="1">
      <alignment horizontal="distributed" vertical="center"/>
    </xf>
    <xf numFmtId="38" fontId="8" fillId="37" borderId="10" xfId="48" applyFont="1" applyFill="1" applyBorder="1" applyAlignment="1">
      <alignment horizontal="distributed" vertical="center"/>
    </xf>
    <xf numFmtId="0" fontId="9" fillId="0" borderId="25" xfId="0" applyFont="1" applyBorder="1" applyAlignment="1">
      <alignment horizontal="distributed" vertical="center" wrapText="1"/>
    </xf>
    <xf numFmtId="0" fontId="9" fillId="0" borderId="52" xfId="0" applyFont="1" applyBorder="1" applyAlignment="1">
      <alignment horizontal="distributed" vertical="center" wrapText="1"/>
    </xf>
    <xf numFmtId="0" fontId="9" fillId="0" borderId="50"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88" xfId="0" applyFont="1" applyBorder="1" applyAlignment="1">
      <alignment horizontal="distributed" vertical="center" wrapText="1"/>
    </xf>
    <xf numFmtId="0" fontId="9" fillId="0" borderId="92" xfId="0" applyFont="1" applyBorder="1" applyAlignment="1">
      <alignment horizontal="distributed" vertical="center" wrapText="1"/>
    </xf>
    <xf numFmtId="0" fontId="8" fillId="0" borderId="94" xfId="0" applyFont="1" applyBorder="1" applyAlignment="1">
      <alignment horizontal="distributed" vertical="center"/>
    </xf>
    <xf numFmtId="0" fontId="8" fillId="0" borderId="95" xfId="0" applyFont="1" applyBorder="1" applyAlignment="1">
      <alignment horizontal="distributed" vertical="center"/>
    </xf>
    <xf numFmtId="0" fontId="8" fillId="0" borderId="11" xfId="0" applyFont="1" applyBorder="1" applyAlignment="1">
      <alignment horizontal="distributed" vertical="center"/>
    </xf>
    <xf numFmtId="0" fontId="8" fillId="0" borderId="88" xfId="0" applyFont="1" applyBorder="1" applyAlignment="1">
      <alignment horizontal="distributed" vertical="center"/>
    </xf>
    <xf numFmtId="0" fontId="8" fillId="0" borderId="92" xfId="0" applyFont="1" applyBorder="1" applyAlignment="1">
      <alignment horizontal="distributed" vertical="center"/>
    </xf>
    <xf numFmtId="0" fontId="8" fillId="0" borderId="16" xfId="0" applyFont="1" applyBorder="1" applyAlignment="1">
      <alignment horizontal="distributed" vertical="center"/>
    </xf>
    <xf numFmtId="0" fontId="8" fillId="0" borderId="25" xfId="0" applyFont="1" applyBorder="1" applyAlignment="1">
      <alignment horizontal="distributed" vertical="center"/>
    </xf>
    <xf numFmtId="0" fontId="8" fillId="0" borderId="21" xfId="0" applyFont="1" applyBorder="1" applyAlignment="1">
      <alignment horizontal="distributed" vertical="center"/>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0" fontId="8" fillId="0" borderId="15" xfId="0" applyFont="1" applyBorder="1" applyAlignment="1">
      <alignment horizontal="distributed" vertical="center" shrinkToFit="1"/>
    </xf>
    <xf numFmtId="0" fontId="8" fillId="0" borderId="17" xfId="0" applyFont="1" applyBorder="1" applyAlignment="1">
      <alignment horizontal="distributed" vertical="center" shrinkToFit="1"/>
    </xf>
    <xf numFmtId="0" fontId="8" fillId="0" borderId="61" xfId="0" applyFont="1" applyBorder="1" applyAlignment="1">
      <alignment horizontal="distributed" vertical="center"/>
    </xf>
    <xf numFmtId="0" fontId="9" fillId="0" borderId="0" xfId="0" applyFont="1" applyFill="1" applyBorder="1" applyAlignment="1">
      <alignment horizontal="left" vertical="center" shrinkToFit="1"/>
    </xf>
    <xf numFmtId="0" fontId="8" fillId="33" borderId="25" xfId="0" applyFont="1" applyFill="1" applyBorder="1" applyAlignment="1">
      <alignment vertical="center" wrapText="1"/>
    </xf>
    <xf numFmtId="0" fontId="8" fillId="33" borderId="52" xfId="0" applyFont="1" applyFill="1" applyBorder="1" applyAlignment="1">
      <alignment vertical="center" wrapText="1"/>
    </xf>
    <xf numFmtId="0" fontId="8" fillId="33" borderId="21" xfId="0" applyFont="1" applyFill="1" applyBorder="1" applyAlignment="1">
      <alignment vertical="center" wrapText="1"/>
    </xf>
    <xf numFmtId="0" fontId="8" fillId="33" borderId="50" xfId="0" applyFont="1" applyFill="1" applyBorder="1" applyAlignment="1">
      <alignment vertical="center" wrapText="1"/>
    </xf>
    <xf numFmtId="0" fontId="8" fillId="33" borderId="0" xfId="0" applyFont="1" applyFill="1" applyBorder="1" applyAlignment="1">
      <alignment vertical="center" wrapText="1"/>
    </xf>
    <xf numFmtId="0" fontId="8" fillId="33" borderId="18" xfId="0" applyFont="1" applyFill="1" applyBorder="1" applyAlignment="1">
      <alignment vertical="center" wrapText="1"/>
    </xf>
    <xf numFmtId="0" fontId="8" fillId="0" borderId="15" xfId="0" applyFont="1" applyFill="1" applyBorder="1" applyAlignment="1">
      <alignment horizontal="center" vertical="center" wrapText="1"/>
    </xf>
    <xf numFmtId="0" fontId="8" fillId="0" borderId="87"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4" borderId="10" xfId="0" applyFont="1" applyFill="1" applyBorder="1" applyAlignment="1">
      <alignment horizontal="center" vertical="center"/>
    </xf>
    <xf numFmtId="9" fontId="8" fillId="0" borderId="13" xfId="42" applyFont="1" applyBorder="1" applyAlignment="1">
      <alignment horizontal="distributed" vertical="center"/>
    </xf>
    <xf numFmtId="0" fontId="8" fillId="0" borderId="12" xfId="0" applyFont="1" applyBorder="1" applyAlignment="1">
      <alignment vertical="center"/>
    </xf>
    <xf numFmtId="0" fontId="8" fillId="36" borderId="10" xfId="0" applyFont="1" applyFill="1" applyBorder="1" applyAlignment="1">
      <alignment vertical="center" wrapText="1"/>
    </xf>
    <xf numFmtId="0" fontId="8" fillId="0" borderId="10" xfId="0" applyFont="1" applyFill="1" applyBorder="1" applyAlignment="1">
      <alignment horizontal="distributed" vertical="distributed"/>
    </xf>
    <xf numFmtId="0" fontId="8" fillId="0" borderId="15" xfId="0" applyFont="1" applyFill="1" applyBorder="1" applyAlignment="1">
      <alignment horizontal="distributed" vertical="center" textRotation="255"/>
    </xf>
    <xf numFmtId="0" fontId="8" fillId="0" borderId="87" xfId="0" applyFont="1" applyFill="1" applyBorder="1" applyAlignment="1">
      <alignment horizontal="distributed" vertical="center" textRotation="255"/>
    </xf>
    <xf numFmtId="0" fontId="8" fillId="0" borderId="17" xfId="0" applyFont="1" applyFill="1" applyBorder="1" applyAlignment="1">
      <alignment horizontal="distributed" vertical="center" textRotation="255"/>
    </xf>
    <xf numFmtId="0" fontId="8" fillId="0" borderId="1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5" xfId="0" applyFont="1" applyBorder="1" applyAlignment="1">
      <alignment horizontal="distributed" vertical="center"/>
    </xf>
    <xf numFmtId="0" fontId="8" fillId="0" borderId="17" xfId="0" applyFont="1" applyBorder="1" applyAlignment="1">
      <alignment horizontal="distributed" vertical="center"/>
    </xf>
    <xf numFmtId="0" fontId="8" fillId="0" borderId="12" xfId="0" applyFont="1" applyFill="1" applyBorder="1" applyAlignment="1">
      <alignment horizontal="distributed" vertical="center"/>
    </xf>
    <xf numFmtId="0" fontId="8" fillId="0" borderId="13" xfId="0" applyFont="1" applyFill="1" applyBorder="1" applyAlignment="1">
      <alignment horizontal="distributed" vertical="center"/>
    </xf>
    <xf numFmtId="0" fontId="8" fillId="0" borderId="10" xfId="0" applyFont="1" applyBorder="1" applyAlignment="1">
      <alignment horizontal="center" vertical="center"/>
    </xf>
    <xf numFmtId="0" fontId="8" fillId="0" borderId="20" xfId="0" applyFont="1" applyFill="1" applyBorder="1" applyAlignment="1">
      <alignment horizontal="center" vertical="center"/>
    </xf>
    <xf numFmtId="0" fontId="8" fillId="0" borderId="10" xfId="0" applyFont="1" applyBorder="1" applyAlignment="1">
      <alignment horizontal="distributed" vertical="center"/>
    </xf>
    <xf numFmtId="38" fontId="8" fillId="37" borderId="13" xfId="48" applyFont="1" applyFill="1" applyBorder="1" applyAlignment="1">
      <alignment horizontal="distributed" vertical="center"/>
    </xf>
    <xf numFmtId="38" fontId="8" fillId="37" borderId="12" xfId="48" applyFont="1" applyFill="1" applyBorder="1" applyAlignment="1">
      <alignment horizontal="distributed" vertical="center"/>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38" fontId="36" fillId="0" borderId="101" xfId="48" applyFont="1" applyBorder="1" applyAlignment="1" applyProtection="1" quotePrefix="1">
      <alignment horizontal="right" vertical="center" shrinkToFit="1"/>
      <protection hidden="1"/>
    </xf>
    <xf numFmtId="0" fontId="16" fillId="0" borderId="25" xfId="0" applyFont="1" applyBorder="1" applyAlignment="1" applyProtection="1">
      <alignment horizontal="distributed" vertical="center" wrapText="1"/>
      <protection hidden="1"/>
    </xf>
    <xf numFmtId="0" fontId="16" fillId="0" borderId="52" xfId="0" applyFont="1" applyBorder="1" applyAlignment="1" applyProtection="1">
      <alignment horizontal="distributed" vertical="center"/>
      <protection hidden="1"/>
    </xf>
    <xf numFmtId="0" fontId="16" fillId="0" borderId="21" xfId="0" applyFont="1" applyBorder="1" applyAlignment="1" applyProtection="1">
      <alignment horizontal="distributed" vertical="center"/>
      <protection hidden="1"/>
    </xf>
    <xf numFmtId="0" fontId="16" fillId="0" borderId="50" xfId="0" applyFont="1" applyBorder="1" applyAlignment="1" applyProtection="1">
      <alignment horizontal="distributed" vertical="center"/>
      <protection hidden="1"/>
    </xf>
    <xf numFmtId="0" fontId="16" fillId="0" borderId="0" xfId="0" applyFont="1" applyBorder="1" applyAlignment="1" applyProtection="1">
      <alignment horizontal="distributed" vertical="center"/>
      <protection hidden="1"/>
    </xf>
    <xf numFmtId="0" fontId="16" fillId="0" borderId="18" xfId="0" applyFont="1" applyBorder="1" applyAlignment="1" applyProtection="1">
      <alignment horizontal="distributed" vertical="center"/>
      <protection hidden="1"/>
    </xf>
    <xf numFmtId="0" fontId="16" fillId="0" borderId="88" xfId="0" applyFont="1" applyBorder="1" applyAlignment="1" applyProtection="1">
      <alignment horizontal="distributed" vertical="center"/>
      <protection hidden="1"/>
    </xf>
    <xf numFmtId="0" fontId="16" fillId="0" borderId="92" xfId="0" applyFont="1" applyBorder="1" applyAlignment="1" applyProtection="1">
      <alignment horizontal="distributed" vertical="center"/>
      <protection hidden="1"/>
    </xf>
    <xf numFmtId="0" fontId="16" fillId="0" borderId="16" xfId="0" applyFont="1" applyBorder="1" applyAlignment="1" applyProtection="1">
      <alignment horizontal="distributed" vertical="center"/>
      <protection hidden="1"/>
    </xf>
    <xf numFmtId="0" fontId="26" fillId="0" borderId="102" xfId="0" applyFont="1" applyBorder="1" applyAlignment="1" applyProtection="1">
      <alignment horizontal="distributed" vertical="center"/>
      <protection hidden="1"/>
    </xf>
    <xf numFmtId="0" fontId="26" fillId="0" borderId="72" xfId="0" applyFont="1" applyBorder="1" applyAlignment="1" applyProtection="1">
      <alignment horizontal="distributed" vertical="center"/>
      <protection hidden="1"/>
    </xf>
    <xf numFmtId="0" fontId="26" fillId="0" borderId="71" xfId="0" applyFont="1" applyBorder="1" applyAlignment="1" applyProtection="1">
      <alignment horizontal="distributed" vertical="center"/>
      <protection hidden="1"/>
    </xf>
    <xf numFmtId="1" fontId="24" fillId="0" borderId="103" xfId="0" applyNumberFormat="1" applyFont="1" applyFill="1" applyBorder="1" applyAlignment="1" applyProtection="1">
      <alignment horizontal="distributed" vertical="center"/>
      <protection hidden="1"/>
    </xf>
    <xf numFmtId="1" fontId="24" fillId="0" borderId="22" xfId="0" applyNumberFormat="1" applyFont="1" applyFill="1" applyBorder="1" applyAlignment="1" applyProtection="1">
      <alignment horizontal="distributed" vertical="center"/>
      <protection hidden="1"/>
    </xf>
    <xf numFmtId="1" fontId="24" fillId="0" borderId="104" xfId="0" applyNumberFormat="1" applyFont="1" applyFill="1" applyBorder="1" applyAlignment="1" applyProtection="1">
      <alignment horizontal="distributed" vertical="center"/>
      <protection hidden="1"/>
    </xf>
    <xf numFmtId="1" fontId="32" fillId="0" borderId="35" xfId="0" applyNumberFormat="1" applyFont="1" applyBorder="1" applyAlignment="1" applyProtection="1">
      <alignment horizontal="distributed" vertical="center"/>
      <protection hidden="1"/>
    </xf>
    <xf numFmtId="1" fontId="32" fillId="0" borderId="105" xfId="0" applyNumberFormat="1" applyFont="1" applyBorder="1" applyAlignment="1" applyProtection="1">
      <alignment horizontal="distributed" vertical="center"/>
      <protection hidden="1"/>
    </xf>
    <xf numFmtId="1" fontId="32" fillId="0" borderId="106" xfId="0" applyNumberFormat="1" applyFont="1" applyBorder="1" applyAlignment="1" applyProtection="1">
      <alignment horizontal="distributed" vertical="center"/>
      <protection hidden="1"/>
    </xf>
    <xf numFmtId="1" fontId="32" fillId="0" borderId="107" xfId="0" applyNumberFormat="1" applyFont="1" applyBorder="1" applyAlignment="1" applyProtection="1">
      <alignment horizontal="distributed" vertical="center"/>
      <protection hidden="1"/>
    </xf>
    <xf numFmtId="0" fontId="27" fillId="0" borderId="108" xfId="0" applyFont="1" applyBorder="1" applyAlignment="1" applyProtection="1">
      <alignment vertical="top"/>
      <protection hidden="1"/>
    </xf>
    <xf numFmtId="0" fontId="27" fillId="0" borderId="22" xfId="0" applyFont="1" applyBorder="1" applyAlignment="1" applyProtection="1">
      <alignment vertical="top"/>
      <protection hidden="1"/>
    </xf>
    <xf numFmtId="0" fontId="27" fillId="0" borderId="109" xfId="0" applyFont="1" applyBorder="1" applyAlignment="1" applyProtection="1">
      <alignment vertical="top"/>
      <protection hidden="1"/>
    </xf>
    <xf numFmtId="0" fontId="27" fillId="0" borderId="101" xfId="0" applyFont="1" applyBorder="1" applyAlignment="1" applyProtection="1">
      <alignment vertical="top"/>
      <protection hidden="1"/>
    </xf>
    <xf numFmtId="38" fontId="39" fillId="0" borderId="23" xfId="48" applyFont="1" applyBorder="1" applyAlignment="1" applyProtection="1">
      <alignment horizontal="right" vertical="top" shrinkToFit="1"/>
      <protection hidden="1"/>
    </xf>
    <xf numFmtId="38" fontId="40" fillId="0" borderId="0" xfId="48" applyFont="1" applyBorder="1" applyAlignment="1">
      <alignment horizontal="right" vertical="top" shrinkToFit="1"/>
    </xf>
    <xf numFmtId="38" fontId="40" fillId="0" borderId="106" xfId="48" applyFont="1" applyBorder="1" applyAlignment="1">
      <alignment horizontal="right" vertical="top" shrinkToFit="1"/>
    </xf>
    <xf numFmtId="38" fontId="40" fillId="0" borderId="107" xfId="48" applyFont="1" applyBorder="1" applyAlignment="1">
      <alignment horizontal="right" vertical="top" shrinkToFit="1"/>
    </xf>
    <xf numFmtId="0" fontId="19" fillId="0" borderId="28" xfId="0" applyFont="1" applyBorder="1" applyAlignment="1" applyProtection="1">
      <alignment horizontal="distributed" vertical="top"/>
      <protection hidden="1"/>
    </xf>
    <xf numFmtId="0" fontId="19" fillId="0" borderId="35" xfId="0" applyFont="1" applyBorder="1" applyAlignment="1" applyProtection="1">
      <alignment horizontal="distributed" vertical="top"/>
      <protection hidden="1"/>
    </xf>
    <xf numFmtId="0" fontId="19" fillId="0" borderId="30" xfId="0" applyFont="1" applyBorder="1" applyAlignment="1" applyProtection="1">
      <alignment horizontal="distributed" vertical="top"/>
      <protection hidden="1"/>
    </xf>
    <xf numFmtId="0" fontId="17" fillId="0" borderId="0" xfId="0" applyFont="1" applyBorder="1" applyAlignment="1" applyProtection="1">
      <alignment horizontal="distributed" vertical="center"/>
      <protection hidden="1"/>
    </xf>
    <xf numFmtId="0" fontId="17" fillId="0" borderId="92" xfId="0" applyFont="1" applyBorder="1" applyAlignment="1" applyProtection="1">
      <alignment horizontal="distributed" vertical="center"/>
      <protection hidden="1"/>
    </xf>
    <xf numFmtId="1" fontId="23" fillId="0" borderId="0" xfId="0" applyNumberFormat="1" applyFont="1" applyBorder="1" applyAlignment="1">
      <alignment horizontal="center" vertical="center" shrinkToFit="1"/>
    </xf>
    <xf numFmtId="1" fontId="23" fillId="0" borderId="92" xfId="0" applyNumberFormat="1" applyFont="1" applyBorder="1" applyAlignment="1">
      <alignment horizontal="center" vertical="center" shrinkToFit="1"/>
    </xf>
    <xf numFmtId="0" fontId="24" fillId="0" borderId="0" xfId="0" applyFont="1" applyBorder="1" applyAlignment="1" applyProtection="1">
      <alignment horizontal="right" vertical="center"/>
      <protection hidden="1"/>
    </xf>
    <xf numFmtId="0" fontId="24" fillId="0" borderId="92" xfId="0" applyFont="1" applyBorder="1" applyAlignment="1" applyProtection="1">
      <alignment horizontal="right" vertical="center"/>
      <protection hidden="1"/>
    </xf>
    <xf numFmtId="0" fontId="24" fillId="0" borderId="0" xfId="0" applyFont="1" applyBorder="1" applyAlignment="1" applyProtection="1">
      <alignment horizontal="left" vertical="center"/>
      <protection hidden="1"/>
    </xf>
    <xf numFmtId="0" fontId="24" fillId="0" borderId="92" xfId="0" applyFont="1" applyBorder="1" applyAlignment="1" applyProtection="1">
      <alignment horizontal="left" vertical="center"/>
      <protection hidden="1"/>
    </xf>
    <xf numFmtId="38" fontId="36" fillId="0" borderId="35" xfId="48" applyFont="1" applyBorder="1" applyAlignment="1" applyProtection="1" quotePrefix="1">
      <alignment horizontal="right" vertical="center"/>
      <protection hidden="1"/>
    </xf>
    <xf numFmtId="38" fontId="36" fillId="0" borderId="72" xfId="48" applyFont="1" applyBorder="1" applyAlignment="1" applyProtection="1" quotePrefix="1">
      <alignment horizontal="right" vertical="center" shrinkToFit="1"/>
      <protection hidden="1"/>
    </xf>
    <xf numFmtId="1" fontId="24" fillId="0" borderId="110" xfId="0" applyNumberFormat="1" applyFont="1" applyFill="1" applyBorder="1" applyAlignment="1" applyProtection="1">
      <alignment horizontal="center" vertical="center" shrinkToFit="1"/>
      <protection hidden="1"/>
    </xf>
    <xf numFmtId="1" fontId="24" fillId="0" borderId="106" xfId="0" applyNumberFormat="1" applyFont="1" applyFill="1" applyBorder="1" applyAlignment="1" applyProtection="1">
      <alignment horizontal="center" vertical="center" shrinkToFit="1"/>
      <protection hidden="1"/>
    </xf>
    <xf numFmtId="0" fontId="19" fillId="0" borderId="75" xfId="0" applyFont="1" applyBorder="1" applyAlignment="1" applyProtection="1">
      <alignment horizontal="right" vertical="top"/>
      <protection hidden="1"/>
    </xf>
    <xf numFmtId="0" fontId="19" fillId="0" borderId="26" xfId="0" applyFont="1" applyBorder="1" applyAlignment="1" applyProtection="1">
      <alignment horizontal="right" vertical="top"/>
      <protection hidden="1"/>
    </xf>
    <xf numFmtId="0" fontId="19" fillId="0" borderId="51" xfId="0" applyFont="1" applyBorder="1" applyAlignment="1" applyProtection="1">
      <alignment horizontal="right" vertical="top"/>
      <protection hidden="1"/>
    </xf>
    <xf numFmtId="177" fontId="36" fillId="0" borderId="26" xfId="0" applyNumberFormat="1" applyFont="1" applyBorder="1" applyAlignment="1" applyProtection="1">
      <alignment horizontal="right" vertical="center" shrinkToFit="1"/>
      <protection locked="0"/>
    </xf>
    <xf numFmtId="0" fontId="109" fillId="0" borderId="102" xfId="0" applyFont="1" applyBorder="1" applyAlignment="1" applyProtection="1">
      <alignment/>
      <protection hidden="1"/>
    </xf>
    <xf numFmtId="0" fontId="109" fillId="0" borderId="72" xfId="0" applyFont="1" applyBorder="1" applyAlignment="1" applyProtection="1">
      <alignment/>
      <protection hidden="1"/>
    </xf>
    <xf numFmtId="0" fontId="109" fillId="0" borderId="71" xfId="0" applyFont="1" applyBorder="1" applyAlignment="1" applyProtection="1">
      <alignment/>
      <protection hidden="1"/>
    </xf>
    <xf numFmtId="0" fontId="109" fillId="0" borderId="102" xfId="0" applyFont="1" applyBorder="1" applyAlignment="1" applyProtection="1">
      <alignment horizontal="distributed"/>
      <protection hidden="1"/>
    </xf>
    <xf numFmtId="0" fontId="109" fillId="0" borderId="72" xfId="0" applyFont="1" applyBorder="1" applyAlignment="1" applyProtection="1">
      <alignment horizontal="distributed"/>
      <protection hidden="1"/>
    </xf>
    <xf numFmtId="0" fontId="109" fillId="0" borderId="71" xfId="0" applyFont="1" applyBorder="1" applyAlignment="1" applyProtection="1">
      <alignment horizontal="distributed"/>
      <protection hidden="1"/>
    </xf>
    <xf numFmtId="0" fontId="109" fillId="0" borderId="102" xfId="0" applyFont="1" applyBorder="1" applyAlignment="1" applyProtection="1">
      <alignment horizontal="left"/>
      <protection hidden="1"/>
    </xf>
    <xf numFmtId="0" fontId="109" fillId="0" borderId="72" xfId="0" applyFont="1" applyBorder="1" applyAlignment="1" applyProtection="1">
      <alignment horizontal="left"/>
      <protection hidden="1"/>
    </xf>
    <xf numFmtId="0" fontId="109" fillId="0" borderId="71" xfId="0" applyFont="1" applyBorder="1" applyAlignment="1" applyProtection="1">
      <alignment horizontal="left"/>
      <protection hidden="1"/>
    </xf>
    <xf numFmtId="0" fontId="7" fillId="0" borderId="21" xfId="0" applyFont="1" applyFill="1" applyBorder="1" applyAlignment="1" applyProtection="1">
      <alignment horizontal="left" vertical="top" textRotation="255"/>
      <protection hidden="1"/>
    </xf>
    <xf numFmtId="0" fontId="7" fillId="0" borderId="16" xfId="0" applyFont="1" applyFill="1" applyBorder="1" applyAlignment="1" applyProtection="1">
      <alignment horizontal="left" vertical="top" textRotation="255"/>
      <protection hidden="1"/>
    </xf>
    <xf numFmtId="0" fontId="16" fillId="0" borderId="23" xfId="0" applyNumberFormat="1" applyFont="1" applyFill="1" applyBorder="1" applyAlignment="1" applyProtection="1">
      <alignment horizontal="left" vertical="center" wrapText="1" indent="1"/>
      <protection hidden="1"/>
    </xf>
    <xf numFmtId="0" fontId="16" fillId="0" borderId="0" xfId="0" applyNumberFormat="1" applyFont="1" applyFill="1" applyBorder="1" applyAlignment="1" applyProtection="1">
      <alignment horizontal="left" vertical="center" wrapText="1" indent="1"/>
      <protection hidden="1"/>
    </xf>
    <xf numFmtId="0" fontId="16" fillId="0" borderId="50" xfId="0" applyNumberFormat="1" applyFont="1" applyBorder="1" applyAlignment="1" applyProtection="1">
      <alignment horizontal="left" vertical="center" wrapText="1" indent="1"/>
      <protection hidden="1"/>
    </xf>
    <xf numFmtId="0" fontId="16" fillId="0" borderId="0" xfId="0" applyNumberFormat="1" applyFont="1" applyBorder="1" applyAlignment="1" applyProtection="1">
      <alignment horizontal="left" vertical="center" wrapText="1" indent="1"/>
      <protection hidden="1"/>
    </xf>
    <xf numFmtId="0" fontId="16" fillId="0" borderId="18" xfId="0" applyNumberFormat="1" applyFont="1" applyBorder="1" applyAlignment="1" applyProtection="1">
      <alignment horizontal="left" vertical="center" wrapText="1" indent="1"/>
      <protection hidden="1"/>
    </xf>
    <xf numFmtId="0" fontId="16" fillId="0" borderId="88" xfId="0" applyNumberFormat="1" applyFont="1" applyBorder="1" applyAlignment="1" applyProtection="1">
      <alignment horizontal="left" vertical="center" wrapText="1" indent="1"/>
      <protection hidden="1"/>
    </xf>
    <xf numFmtId="0" fontId="16" fillId="0" borderId="92" xfId="0" applyNumberFormat="1" applyFont="1" applyBorder="1" applyAlignment="1" applyProtection="1">
      <alignment horizontal="left" vertical="center" wrapText="1" indent="1"/>
      <protection hidden="1"/>
    </xf>
    <xf numFmtId="38" fontId="43" fillId="0" borderId="25" xfId="48" applyFont="1" applyBorder="1" applyAlignment="1" applyProtection="1">
      <alignment horizontal="distributed" vertical="center" shrinkToFit="1"/>
      <protection hidden="1"/>
    </xf>
    <xf numFmtId="38" fontId="43" fillId="0" borderId="52" xfId="48" applyFont="1" applyBorder="1" applyAlignment="1" applyProtection="1">
      <alignment horizontal="distributed" vertical="center" shrinkToFit="1"/>
      <protection hidden="1"/>
    </xf>
    <xf numFmtId="38" fontId="43" fillId="0" borderId="21" xfId="48" applyFont="1" applyBorder="1" applyAlignment="1" applyProtection="1">
      <alignment horizontal="distributed" vertical="center" shrinkToFit="1"/>
      <protection hidden="1"/>
    </xf>
    <xf numFmtId="38" fontId="43" fillId="0" borderId="88" xfId="48" applyFont="1" applyBorder="1" applyAlignment="1" applyProtection="1">
      <alignment horizontal="distributed" vertical="center" shrinkToFit="1"/>
      <protection hidden="1"/>
    </xf>
    <xf numFmtId="38" fontId="43" fillId="0" borderId="92" xfId="48" applyFont="1" applyBorder="1" applyAlignment="1" applyProtection="1">
      <alignment horizontal="distributed" vertical="center" shrinkToFit="1"/>
      <protection hidden="1"/>
    </xf>
    <xf numFmtId="38" fontId="43" fillId="0" borderId="16" xfId="48" applyFont="1" applyBorder="1" applyAlignment="1" applyProtection="1">
      <alignment horizontal="distributed" vertical="center" shrinkToFit="1"/>
      <protection hidden="1"/>
    </xf>
    <xf numFmtId="38" fontId="29" fillId="0" borderId="52" xfId="48" applyFont="1" applyBorder="1" applyAlignment="1" applyProtection="1" quotePrefix="1">
      <alignment horizontal="right" vertical="center" shrinkToFit="1"/>
      <protection hidden="1"/>
    </xf>
    <xf numFmtId="38" fontId="29" fillId="0" borderId="92" xfId="48" applyFont="1" applyBorder="1" applyAlignment="1" applyProtection="1" quotePrefix="1">
      <alignment horizontal="right" vertical="center" shrinkToFit="1"/>
      <protection hidden="1"/>
    </xf>
    <xf numFmtId="1" fontId="5" fillId="0" borderId="52" xfId="0" applyNumberFormat="1" applyFont="1" applyBorder="1" applyAlignment="1" applyProtection="1">
      <alignment horizontal="right" vertical="center"/>
      <protection hidden="1"/>
    </xf>
    <xf numFmtId="1" fontId="5" fillId="0" borderId="92" xfId="0" applyNumberFormat="1" applyFont="1" applyBorder="1" applyAlignment="1" applyProtection="1">
      <alignment horizontal="right" vertical="center"/>
      <protection hidden="1"/>
    </xf>
    <xf numFmtId="38" fontId="43" fillId="0" borderId="11" xfId="48" applyFont="1" applyFill="1" applyBorder="1" applyAlignment="1" applyProtection="1">
      <alignment horizontal="center" vertical="center" shrinkToFit="1"/>
      <protection hidden="1"/>
    </xf>
    <xf numFmtId="38" fontId="43" fillId="0" borderId="13" xfId="48" applyFont="1" applyFill="1" applyBorder="1" applyAlignment="1" applyProtection="1">
      <alignment horizontal="center" vertical="center" shrinkToFit="1"/>
      <protection hidden="1"/>
    </xf>
    <xf numFmtId="38" fontId="43" fillId="0" borderId="12" xfId="48" applyFont="1" applyFill="1" applyBorder="1" applyAlignment="1" applyProtection="1">
      <alignment horizontal="center" vertical="center" shrinkToFit="1"/>
      <protection hidden="1"/>
    </xf>
    <xf numFmtId="1" fontId="16" fillId="0" borderId="50" xfId="0" applyNumberFormat="1" applyFont="1" applyBorder="1" applyAlignment="1" applyProtection="1">
      <alignment horizontal="left" vertical="center" wrapText="1" indent="1"/>
      <protection hidden="1"/>
    </xf>
    <xf numFmtId="1" fontId="16" fillId="0" borderId="0" xfId="0" applyNumberFormat="1" applyFont="1" applyBorder="1" applyAlignment="1" applyProtection="1">
      <alignment horizontal="left" vertical="center" wrapText="1" indent="1"/>
      <protection hidden="1"/>
    </xf>
    <xf numFmtId="1" fontId="16" fillId="0" borderId="18" xfId="0" applyNumberFormat="1" applyFont="1" applyBorder="1" applyAlignment="1" applyProtection="1">
      <alignment horizontal="left" vertical="center" wrapText="1" indent="1"/>
      <protection hidden="1"/>
    </xf>
    <xf numFmtId="1" fontId="16" fillId="0" borderId="88" xfId="0" applyNumberFormat="1" applyFont="1" applyBorder="1" applyAlignment="1" applyProtection="1">
      <alignment horizontal="left" vertical="center" wrapText="1" indent="1"/>
      <protection hidden="1"/>
    </xf>
    <xf numFmtId="1" fontId="16" fillId="0" borderId="92" xfId="0" applyNumberFormat="1" applyFont="1" applyBorder="1" applyAlignment="1" applyProtection="1">
      <alignment horizontal="left" vertical="center" wrapText="1" indent="1"/>
      <protection hidden="1"/>
    </xf>
    <xf numFmtId="1" fontId="16" fillId="0" borderId="16" xfId="0" applyNumberFormat="1" applyFont="1" applyBorder="1" applyAlignment="1" applyProtection="1">
      <alignment horizontal="left" vertical="center" wrapText="1" indent="1"/>
      <protection hidden="1"/>
    </xf>
    <xf numFmtId="57" fontId="36" fillId="0" borderId="0" xfId="0" applyNumberFormat="1" applyFont="1" applyBorder="1" applyAlignment="1" applyProtection="1">
      <alignment vertical="center" shrinkToFit="1"/>
      <protection hidden="1"/>
    </xf>
    <xf numFmtId="38" fontId="43" fillId="0" borderId="25" xfId="48" applyFont="1" applyBorder="1" applyAlignment="1" applyProtection="1">
      <alignment horizontal="center" vertical="center" shrinkToFit="1"/>
      <protection hidden="1"/>
    </xf>
    <xf numFmtId="38" fontId="43" fillId="0" borderId="52" xfId="48" applyFont="1" applyBorder="1" applyAlignment="1" applyProtection="1">
      <alignment horizontal="center" vertical="center" shrinkToFit="1"/>
      <protection hidden="1"/>
    </xf>
    <xf numFmtId="38" fontId="43" fillId="0" borderId="13" xfId="48" applyFont="1" applyBorder="1" applyAlignment="1" applyProtection="1">
      <alignment horizontal="center" vertical="center" shrinkToFit="1"/>
      <protection hidden="1"/>
    </xf>
    <xf numFmtId="38" fontId="43" fillId="0" borderId="12" xfId="48" applyFont="1" applyBorder="1" applyAlignment="1" applyProtection="1">
      <alignment horizontal="center" vertical="center" shrinkToFit="1"/>
      <protection hidden="1"/>
    </xf>
    <xf numFmtId="0" fontId="107" fillId="0" borderId="111" xfId="0" applyFont="1" applyFill="1" applyBorder="1" applyAlignment="1" applyProtection="1">
      <alignment horizontal="right" vertical="top"/>
      <protection hidden="1"/>
    </xf>
    <xf numFmtId="0" fontId="107" fillId="0" borderId="112" xfId="0" applyFont="1" applyFill="1" applyBorder="1" applyAlignment="1" applyProtection="1">
      <alignment horizontal="right" vertical="top"/>
      <protection hidden="1"/>
    </xf>
    <xf numFmtId="38" fontId="29" fillId="0" borderId="113" xfId="48" applyFont="1" applyFill="1" applyBorder="1" applyAlignment="1" applyProtection="1">
      <alignment horizontal="right" vertical="center" shrinkToFit="1"/>
      <protection hidden="1"/>
    </xf>
    <xf numFmtId="38" fontId="29" fillId="0" borderId="114" xfId="48" applyFont="1" applyFill="1" applyBorder="1" applyAlignment="1" applyProtection="1">
      <alignment horizontal="right" vertical="center" shrinkToFit="1"/>
      <protection hidden="1"/>
    </xf>
    <xf numFmtId="0" fontId="107" fillId="0" borderId="115" xfId="0" applyFont="1" applyFill="1" applyBorder="1" applyAlignment="1" applyProtection="1">
      <alignment horizontal="left" vertical="top" textRotation="255"/>
      <protection hidden="1"/>
    </xf>
    <xf numFmtId="0" fontId="107" fillId="0" borderId="116" xfId="0" applyFont="1" applyFill="1" applyBorder="1" applyAlignment="1" applyProtection="1">
      <alignment horizontal="left" vertical="top" textRotation="255"/>
      <protection hidden="1"/>
    </xf>
    <xf numFmtId="1" fontId="5" fillId="0" borderId="25" xfId="0" applyNumberFormat="1" applyFont="1" applyBorder="1" applyAlignment="1" applyProtection="1">
      <alignment horizontal="right" vertical="center"/>
      <protection hidden="1"/>
    </xf>
    <xf numFmtId="1" fontId="5" fillId="0" borderId="88" xfId="0" applyNumberFormat="1" applyFont="1" applyBorder="1" applyAlignment="1" applyProtection="1">
      <alignment horizontal="right" vertical="center"/>
      <protection hidden="1"/>
    </xf>
    <xf numFmtId="0" fontId="41" fillId="0" borderId="117" xfId="0" applyFont="1" applyBorder="1" applyAlignment="1" applyProtection="1">
      <alignment horizontal="distributed" vertical="distributed" wrapText="1"/>
      <protection hidden="1"/>
    </xf>
    <xf numFmtId="0" fontId="41" fillId="0" borderId="118" xfId="0" applyFont="1" applyBorder="1" applyAlignment="1" applyProtection="1">
      <alignment horizontal="distributed" vertical="distributed" wrapText="1"/>
      <protection hidden="1"/>
    </xf>
    <xf numFmtId="0" fontId="41" fillId="0" borderId="119" xfId="0" applyFont="1" applyBorder="1" applyAlignment="1" applyProtection="1">
      <alignment horizontal="distributed" vertical="distributed" wrapText="1"/>
      <protection hidden="1"/>
    </xf>
    <xf numFmtId="0" fontId="41" fillId="0" borderId="120" xfId="0" applyFont="1" applyBorder="1" applyAlignment="1" applyProtection="1">
      <alignment horizontal="center" vertical="distributed" textRotation="255" wrapText="1"/>
      <protection hidden="1"/>
    </xf>
    <xf numFmtId="0" fontId="41" fillId="0" borderId="121" xfId="0" applyFont="1" applyBorder="1" applyAlignment="1" applyProtection="1">
      <alignment horizontal="center" vertical="distributed" textRotation="255" wrapText="1"/>
      <protection hidden="1"/>
    </xf>
    <xf numFmtId="0" fontId="26" fillId="0" borderId="102" xfId="0" applyFont="1" applyBorder="1" applyAlignment="1" applyProtection="1">
      <alignment horizontal="center" vertical="center"/>
      <protection hidden="1"/>
    </xf>
    <xf numFmtId="0" fontId="26" fillId="0" borderId="72" xfId="0" applyFont="1" applyBorder="1" applyAlignment="1" applyProtection="1">
      <alignment horizontal="center" vertical="center"/>
      <protection hidden="1"/>
    </xf>
    <xf numFmtId="0" fontId="26" fillId="0" borderId="71" xfId="0" applyFont="1" applyBorder="1" applyAlignment="1" applyProtection="1">
      <alignment horizontal="center" vertical="center"/>
      <protection hidden="1"/>
    </xf>
    <xf numFmtId="1" fontId="16" fillId="0" borderId="53" xfId="0" applyNumberFormat="1" applyFont="1" applyBorder="1" applyAlignment="1" applyProtection="1">
      <alignment horizontal="left" vertical="center" wrapText="1" indent="1"/>
      <protection hidden="1"/>
    </xf>
    <xf numFmtId="38" fontId="110" fillId="0" borderId="122" xfId="48" applyFont="1" applyFill="1" applyBorder="1" applyAlignment="1" applyProtection="1">
      <alignment horizontal="center" vertical="center" shrinkToFit="1"/>
      <protection hidden="1"/>
    </xf>
    <xf numFmtId="38" fontId="110" fillId="0" borderId="123" xfId="48" applyFont="1" applyFill="1" applyBorder="1" applyAlignment="1" applyProtection="1">
      <alignment horizontal="center" vertical="center" shrinkToFit="1"/>
      <protection hidden="1"/>
    </xf>
    <xf numFmtId="38" fontId="110" fillId="0" borderId="124" xfId="48" applyFont="1" applyFill="1" applyBorder="1" applyAlignment="1" applyProtection="1">
      <alignment horizontal="center" vertical="center" shrinkToFit="1"/>
      <protection hidden="1"/>
    </xf>
    <xf numFmtId="38" fontId="110" fillId="0" borderId="125" xfId="48" applyFont="1" applyBorder="1" applyAlignment="1" applyProtection="1">
      <alignment horizontal="distributed" vertical="center" shrinkToFit="1"/>
      <protection hidden="1"/>
    </xf>
    <xf numFmtId="38" fontId="110" fillId="0" borderId="113" xfId="48" applyFont="1" applyBorder="1" applyAlignment="1" applyProtection="1">
      <alignment horizontal="distributed" vertical="center" shrinkToFit="1"/>
      <protection hidden="1"/>
    </xf>
    <xf numFmtId="38" fontId="110" fillId="0" borderId="126" xfId="48" applyFont="1" applyBorder="1" applyAlignment="1" applyProtection="1">
      <alignment horizontal="distributed" vertical="center" shrinkToFit="1"/>
      <protection hidden="1"/>
    </xf>
    <xf numFmtId="38" fontId="110" fillId="0" borderId="114" xfId="48" applyFont="1" applyBorder="1" applyAlignment="1" applyProtection="1">
      <alignment horizontal="distributed" vertical="center" shrinkToFit="1"/>
      <protection hidden="1"/>
    </xf>
    <xf numFmtId="0" fontId="107" fillId="0" borderId="127" xfId="0" applyFont="1" applyBorder="1" applyAlignment="1" applyProtection="1">
      <alignment horizontal="right" vertical="top"/>
      <protection hidden="1"/>
    </xf>
    <xf numFmtId="0" fontId="107" fillId="0" borderId="112" xfId="0" applyFont="1" applyBorder="1" applyAlignment="1" applyProtection="1">
      <alignment horizontal="right" vertical="top"/>
      <protection hidden="1"/>
    </xf>
    <xf numFmtId="38" fontId="29" fillId="0" borderId="128" xfId="48" applyFont="1" applyBorder="1" applyAlignment="1" applyProtection="1" quotePrefix="1">
      <alignment horizontal="right" vertical="center" shrinkToFit="1"/>
      <protection hidden="1"/>
    </xf>
    <xf numFmtId="38" fontId="29" fillId="0" borderId="114" xfId="48" applyFont="1" applyBorder="1" applyAlignment="1" applyProtection="1" quotePrefix="1">
      <alignment horizontal="right" vertical="center" shrinkToFit="1"/>
      <protection hidden="1"/>
    </xf>
    <xf numFmtId="0" fontId="19" fillId="0" borderId="30" xfId="0" applyFont="1" applyBorder="1" applyAlignment="1" applyProtection="1">
      <alignment horizontal="left" vertical="top" textRotation="255"/>
      <protection hidden="1"/>
    </xf>
    <xf numFmtId="0" fontId="19" fillId="0" borderId="129" xfId="0" applyFont="1" applyBorder="1" applyAlignment="1" applyProtection="1">
      <alignment horizontal="left" vertical="top" textRotation="255"/>
      <protection hidden="1"/>
    </xf>
    <xf numFmtId="38" fontId="42" fillId="0" borderId="26" xfId="48" applyFont="1" applyFill="1" applyBorder="1" applyAlignment="1" applyProtection="1">
      <alignment horizontal="center" vertical="center" shrinkToFit="1"/>
      <protection hidden="1"/>
    </xf>
    <xf numFmtId="38" fontId="42" fillId="0" borderId="76" xfId="48" applyFont="1" applyFill="1" applyBorder="1" applyAlignment="1" applyProtection="1">
      <alignment horizontal="center" vertical="center" shrinkToFit="1"/>
      <protection hidden="1"/>
    </xf>
    <xf numFmtId="38" fontId="42" fillId="0" borderId="106" xfId="48" applyFont="1" applyFill="1" applyBorder="1" applyAlignment="1" applyProtection="1">
      <alignment horizontal="center" vertical="center" shrinkToFit="1"/>
      <protection hidden="1"/>
    </xf>
    <xf numFmtId="38" fontId="42" fillId="0" borderId="129" xfId="48" applyFont="1" applyFill="1" applyBorder="1" applyAlignment="1" applyProtection="1">
      <alignment horizontal="center" vertical="center" shrinkToFit="1"/>
      <protection hidden="1"/>
    </xf>
    <xf numFmtId="38" fontId="36" fillId="0" borderId="26" xfId="48" applyFont="1" applyFill="1" applyBorder="1" applyAlignment="1" applyProtection="1">
      <alignment horizontal="right" vertical="center" shrinkToFit="1"/>
      <protection hidden="1"/>
    </xf>
    <xf numFmtId="38" fontId="36" fillId="0" borderId="106" xfId="48" applyFont="1" applyFill="1" applyBorder="1" applyAlignment="1" applyProtection="1">
      <alignment horizontal="right" vertical="center" shrinkToFit="1"/>
      <protection hidden="1"/>
    </xf>
    <xf numFmtId="0" fontId="19" fillId="0" borderId="75" xfId="0" applyFont="1" applyFill="1" applyBorder="1" applyAlignment="1" applyProtection="1">
      <alignment horizontal="right" vertical="top"/>
      <protection hidden="1"/>
    </xf>
    <xf numFmtId="0" fontId="19" fillId="0" borderId="130" xfId="0" applyFont="1" applyFill="1" applyBorder="1" applyAlignment="1" applyProtection="1">
      <alignment horizontal="right" vertical="top"/>
      <protection hidden="1"/>
    </xf>
    <xf numFmtId="38" fontId="36" fillId="0" borderId="72" xfId="48" applyFont="1" applyBorder="1" applyAlignment="1" applyProtection="1">
      <alignment horizontal="right" vertical="center" shrinkToFit="1"/>
      <protection hidden="1"/>
    </xf>
    <xf numFmtId="0" fontId="111" fillId="0" borderId="131" xfId="0" applyFont="1" applyBorder="1" applyAlignment="1" applyProtection="1">
      <alignment horizontal="left"/>
      <protection hidden="1"/>
    </xf>
    <xf numFmtId="0" fontId="42" fillId="0" borderId="121" xfId="0" applyFont="1" applyBorder="1" applyAlignment="1" applyProtection="1">
      <alignment horizontal="center" vertical="center"/>
      <protection hidden="1"/>
    </xf>
    <xf numFmtId="0" fontId="42" fillId="0" borderId="75" xfId="0" applyFont="1" applyBorder="1" applyAlignment="1" applyProtection="1">
      <alignment horizontal="center" vertical="center"/>
      <protection hidden="1"/>
    </xf>
    <xf numFmtId="0" fontId="42" fillId="0" borderId="51" xfId="0" applyFont="1" applyBorder="1" applyAlignment="1" applyProtection="1">
      <alignment horizontal="center" vertical="center"/>
      <protection hidden="1"/>
    </xf>
    <xf numFmtId="0" fontId="42" fillId="0" borderId="130" xfId="0" applyFont="1" applyBorder="1" applyAlignment="1" applyProtection="1">
      <alignment horizontal="center" vertical="center"/>
      <protection hidden="1"/>
    </xf>
    <xf numFmtId="0" fontId="42" fillId="0" borderId="107" xfId="0" applyFont="1" applyBorder="1" applyAlignment="1" applyProtection="1">
      <alignment horizontal="center" vertical="center"/>
      <protection hidden="1"/>
    </xf>
    <xf numFmtId="0" fontId="53" fillId="0" borderId="26" xfId="0" applyFont="1" applyBorder="1" applyAlignment="1" applyProtection="1">
      <alignment horizontal="distributed" vertical="center" wrapText="1"/>
      <protection hidden="1"/>
    </xf>
    <xf numFmtId="0" fontId="53" fillId="0" borderId="26" xfId="0" applyFont="1" applyBorder="1" applyAlignment="1" applyProtection="1">
      <alignment horizontal="distributed" vertical="center"/>
      <protection hidden="1"/>
    </xf>
    <xf numFmtId="0" fontId="53" fillId="0" borderId="0" xfId="0" applyFont="1" applyBorder="1" applyAlignment="1" applyProtection="1">
      <alignment horizontal="distributed" vertical="center"/>
      <protection hidden="1"/>
    </xf>
    <xf numFmtId="0" fontId="29" fillId="0" borderId="10" xfId="0" applyFont="1" applyFill="1" applyBorder="1" applyAlignment="1" applyProtection="1">
      <alignment horizontal="center" vertical="center" shrinkToFit="1"/>
      <protection hidden="1"/>
    </xf>
    <xf numFmtId="0" fontId="36" fillId="0" borderId="48" xfId="0" applyFont="1" applyBorder="1" applyAlignment="1" applyProtection="1">
      <alignment horizontal="center" vertical="center" shrinkToFit="1"/>
      <protection hidden="1"/>
    </xf>
    <xf numFmtId="0" fontId="36" fillId="0" borderId="41" xfId="0" applyFont="1" applyBorder="1" applyAlignment="1" applyProtection="1">
      <alignment horizontal="center" vertical="center" shrinkToFit="1"/>
      <protection hidden="1"/>
    </xf>
    <xf numFmtId="0" fontId="36" fillId="0" borderId="132" xfId="0" applyFont="1" applyBorder="1" applyAlignment="1" applyProtection="1">
      <alignment horizontal="center" vertical="center" shrinkToFit="1"/>
      <protection hidden="1"/>
    </xf>
    <xf numFmtId="0" fontId="36" fillId="0" borderId="133" xfId="0" applyFont="1" applyBorder="1" applyAlignment="1" applyProtection="1">
      <alignment horizontal="center" vertical="center" shrinkToFit="1"/>
      <protection hidden="1"/>
    </xf>
    <xf numFmtId="0" fontId="53" fillId="0" borderId="48" xfId="0" applyFont="1" applyBorder="1" applyAlignment="1" applyProtection="1">
      <alignment horizontal="center" vertical="center"/>
      <protection hidden="1"/>
    </xf>
    <xf numFmtId="0" fontId="53" fillId="0" borderId="41" xfId="0" applyFont="1" applyBorder="1" applyAlignment="1" applyProtection="1">
      <alignment horizontal="center" vertical="center"/>
      <protection hidden="1"/>
    </xf>
    <xf numFmtId="0" fontId="53" fillId="0" borderId="132" xfId="0" applyFont="1" applyBorder="1" applyAlignment="1" applyProtection="1">
      <alignment horizontal="center" vertical="center"/>
      <protection hidden="1"/>
    </xf>
    <xf numFmtId="0" fontId="53" fillId="0" borderId="133" xfId="0" applyFont="1" applyBorder="1" applyAlignment="1" applyProtection="1">
      <alignment horizontal="center" vertical="center"/>
      <protection hidden="1"/>
    </xf>
    <xf numFmtId="0" fontId="16" fillId="0" borderId="10" xfId="0" applyFont="1" applyBorder="1" applyAlignment="1">
      <alignment horizontal="distributed" vertical="center"/>
    </xf>
    <xf numFmtId="0" fontId="112" fillId="0" borderId="10" xfId="0" applyFont="1" applyFill="1" applyBorder="1" applyAlignment="1" applyProtection="1">
      <alignment horizontal="center" vertical="distributed" wrapText="1"/>
      <protection hidden="1"/>
    </xf>
    <xf numFmtId="0" fontId="112" fillId="0" borderId="10" xfId="0" applyFont="1" applyBorder="1" applyAlignment="1" applyProtection="1">
      <alignment horizontal="center" vertical="distributed" textRotation="255" wrapText="1"/>
      <protection hidden="1"/>
    </xf>
    <xf numFmtId="0" fontId="112" fillId="0" borderId="10" xfId="0" applyFont="1" applyBorder="1" applyAlignment="1" applyProtection="1">
      <alignment vertical="distributed" textRotation="255" wrapText="1"/>
      <protection hidden="1"/>
    </xf>
    <xf numFmtId="0" fontId="112" fillId="0" borderId="10" xfId="0" applyFont="1" applyBorder="1" applyAlignment="1" applyProtection="1">
      <alignment horizontal="center" vertical="center"/>
      <protection hidden="1"/>
    </xf>
    <xf numFmtId="0" fontId="112" fillId="0" borderId="10" xfId="0" applyFont="1" applyBorder="1" applyAlignment="1" applyProtection="1">
      <alignment horizontal="center" vertical="center" shrinkToFit="1"/>
      <protection hidden="1"/>
    </xf>
    <xf numFmtId="0" fontId="29" fillId="0" borderId="10" xfId="0" applyFont="1" applyBorder="1" applyAlignment="1" applyProtection="1">
      <alignment horizontal="center" vertical="center" shrinkToFit="1"/>
      <protection hidden="1"/>
    </xf>
    <xf numFmtId="0" fontId="53" fillId="0" borderId="134" xfId="0" applyFont="1" applyBorder="1" applyAlignment="1" applyProtection="1">
      <alignment horizontal="center" vertical="center"/>
      <protection hidden="1"/>
    </xf>
    <xf numFmtId="0" fontId="5" fillId="0" borderId="25" xfId="0" applyFont="1" applyBorder="1" applyAlignment="1" applyProtection="1">
      <alignment horizontal="center" vertical="center" wrapText="1" shrinkToFit="1"/>
      <protection hidden="1"/>
    </xf>
    <xf numFmtId="0" fontId="5" fillId="0" borderId="21" xfId="0" applyFont="1" applyBorder="1" applyAlignment="1" applyProtection="1">
      <alignment horizontal="center" vertical="center" shrinkToFit="1"/>
      <protection hidden="1"/>
    </xf>
    <xf numFmtId="0" fontId="5" fillId="0" borderId="88" xfId="0" applyFont="1" applyBorder="1" applyAlignment="1" applyProtection="1">
      <alignment horizontal="center" vertical="center" shrinkToFit="1"/>
      <protection hidden="1"/>
    </xf>
    <xf numFmtId="0" fontId="5" fillId="0" borderId="16" xfId="0" applyFont="1" applyBorder="1" applyAlignment="1" applyProtection="1">
      <alignment horizontal="center" vertical="center" shrinkToFit="1"/>
      <protection hidden="1"/>
    </xf>
    <xf numFmtId="0" fontId="29" fillId="0" borderId="50" xfId="0" applyFont="1" applyBorder="1" applyAlignment="1" applyProtection="1">
      <alignment horizontal="center" vertical="top" shrinkToFit="1"/>
      <protection hidden="1"/>
    </xf>
    <xf numFmtId="0" fontId="29" fillId="0" borderId="18" xfId="0" applyFont="1" applyBorder="1" applyAlignment="1" applyProtection="1">
      <alignment horizontal="center" vertical="top" shrinkToFit="1"/>
      <protection hidden="1"/>
    </xf>
    <xf numFmtId="0" fontId="29" fillId="0" borderId="88" xfId="0" applyFont="1" applyBorder="1" applyAlignment="1" applyProtection="1">
      <alignment horizontal="center" vertical="top" shrinkToFit="1"/>
      <protection hidden="1"/>
    </xf>
    <xf numFmtId="0" fontId="29" fillId="0" borderId="16" xfId="0" applyFont="1" applyBorder="1" applyAlignment="1" applyProtection="1">
      <alignment horizontal="center" vertical="top" shrinkToFit="1"/>
      <protection hidden="1"/>
    </xf>
    <xf numFmtId="0" fontId="16" fillId="0" borderId="10" xfId="0" applyFont="1" applyBorder="1" applyAlignment="1" applyProtection="1">
      <alignment horizontal="distributed" vertical="center"/>
      <protection hidden="1"/>
    </xf>
    <xf numFmtId="0" fontId="31" fillId="0" borderId="25" xfId="0" applyFont="1" applyBorder="1" applyAlignment="1" applyProtection="1">
      <alignment horizontal="center" vertical="distributed" wrapText="1"/>
      <protection hidden="1"/>
    </xf>
    <xf numFmtId="0" fontId="31" fillId="0" borderId="52" xfId="0" applyFont="1" applyBorder="1" applyAlignment="1" applyProtection="1">
      <alignment horizontal="center" vertical="distributed" wrapText="1"/>
      <protection hidden="1"/>
    </xf>
    <xf numFmtId="0" fontId="31" fillId="0" borderId="21" xfId="0" applyFont="1" applyBorder="1" applyAlignment="1" applyProtection="1">
      <alignment horizontal="center" vertical="distributed" wrapText="1"/>
      <protection hidden="1"/>
    </xf>
    <xf numFmtId="0" fontId="31" fillId="0" borderId="50" xfId="0" applyFont="1" applyBorder="1" applyAlignment="1" applyProtection="1">
      <alignment horizontal="center" vertical="distributed" wrapText="1"/>
      <protection hidden="1"/>
    </xf>
    <xf numFmtId="0" fontId="31" fillId="0" borderId="0" xfId="0" applyFont="1" applyBorder="1" applyAlignment="1" applyProtection="1">
      <alignment horizontal="center" vertical="distributed" wrapText="1"/>
      <protection hidden="1"/>
    </xf>
    <xf numFmtId="0" fontId="31" fillId="0" borderId="18" xfId="0" applyFont="1" applyBorder="1" applyAlignment="1" applyProtection="1">
      <alignment horizontal="center" vertical="distributed" wrapText="1"/>
      <protection hidden="1"/>
    </xf>
    <xf numFmtId="0" fontId="31" fillId="0" borderId="88" xfId="0" applyFont="1" applyBorder="1" applyAlignment="1" applyProtection="1">
      <alignment horizontal="center" vertical="distributed" wrapText="1"/>
      <protection hidden="1"/>
    </xf>
    <xf numFmtId="0" fontId="31" fillId="0" borderId="92" xfId="0" applyFont="1" applyBorder="1" applyAlignment="1" applyProtection="1">
      <alignment horizontal="center" vertical="distributed" wrapText="1"/>
      <protection hidden="1"/>
    </xf>
    <xf numFmtId="0" fontId="31" fillId="0" borderId="16" xfId="0" applyFont="1" applyBorder="1" applyAlignment="1" applyProtection="1">
      <alignment horizontal="center" vertical="distributed" wrapText="1"/>
      <protection hidden="1"/>
    </xf>
    <xf numFmtId="38" fontId="29" fillId="0" borderId="135" xfId="48" applyFont="1" applyBorder="1" applyAlignment="1" applyProtection="1" quotePrefix="1">
      <alignment horizontal="right" vertical="center" shrinkToFit="1"/>
      <protection hidden="1"/>
    </xf>
    <xf numFmtId="38" fontId="110" fillId="0" borderId="125" xfId="48" applyFont="1" applyBorder="1" applyAlignment="1" applyProtection="1">
      <alignment horizontal="center" vertical="center" shrinkToFit="1"/>
      <protection hidden="1"/>
    </xf>
    <xf numFmtId="38" fontId="110" fillId="0" borderId="113" xfId="48" applyFont="1" applyBorder="1" applyAlignment="1" applyProtection="1">
      <alignment horizontal="center" vertical="center" shrinkToFit="1"/>
      <protection hidden="1"/>
    </xf>
    <xf numFmtId="38" fontId="110" fillId="0" borderId="136" xfId="48" applyFont="1" applyBorder="1" applyAlignment="1" applyProtection="1">
      <alignment horizontal="center" vertical="center" shrinkToFit="1"/>
      <protection hidden="1"/>
    </xf>
    <xf numFmtId="38" fontId="29" fillId="0" borderId="137" xfId="48" applyFont="1" applyBorder="1" applyAlignment="1" applyProtection="1" quotePrefix="1">
      <alignment horizontal="right" vertical="center" shrinkToFit="1"/>
      <protection hidden="1"/>
    </xf>
    <xf numFmtId="0" fontId="29" fillId="0" borderId="75" xfId="0" applyFont="1" applyBorder="1" applyAlignment="1" applyProtection="1">
      <alignment horizontal="center" vertical="center" shrinkToFit="1"/>
      <protection hidden="1"/>
    </xf>
    <xf numFmtId="0" fontId="29" fillId="0" borderId="51" xfId="0" applyFont="1" applyBorder="1" applyAlignment="1" applyProtection="1">
      <alignment horizontal="center" vertical="center" shrinkToFit="1"/>
      <protection hidden="1"/>
    </xf>
    <xf numFmtId="0" fontId="29" fillId="0" borderId="130" xfId="0" applyFont="1" applyBorder="1" applyAlignment="1" applyProtection="1">
      <alignment horizontal="center" vertical="center" shrinkToFit="1"/>
      <protection hidden="1"/>
    </xf>
    <xf numFmtId="0" fontId="29" fillId="0" borderId="107" xfId="0" applyFont="1" applyBorder="1" applyAlignment="1" applyProtection="1">
      <alignment horizontal="center" vertical="center" shrinkToFit="1"/>
      <protection hidden="1"/>
    </xf>
    <xf numFmtId="38" fontId="110" fillId="0" borderId="0" xfId="48" applyFont="1" applyBorder="1" applyAlignment="1" applyProtection="1">
      <alignment horizontal="center" vertical="center" shrinkToFit="1"/>
      <protection hidden="1"/>
    </xf>
    <xf numFmtId="0" fontId="111" fillId="0" borderId="131" xfId="0" applyFont="1" applyBorder="1" applyAlignment="1" applyProtection="1">
      <alignment horizontal="distributed"/>
      <protection hidden="1"/>
    </xf>
    <xf numFmtId="0" fontId="29" fillId="0" borderId="121" xfId="0" applyFont="1" applyBorder="1" applyAlignment="1" applyProtection="1">
      <alignment horizontal="center" vertical="center" shrinkToFit="1"/>
      <protection hidden="1"/>
    </xf>
    <xf numFmtId="0" fontId="44" fillId="0" borderId="102" xfId="0" applyFont="1" applyFill="1" applyBorder="1" applyAlignment="1" applyProtection="1">
      <alignment horizontal="left" vertical="center" indent="1"/>
      <protection hidden="1"/>
    </xf>
    <xf numFmtId="0" fontId="44" fillId="0" borderId="72" xfId="0" applyFont="1" applyFill="1" applyBorder="1" applyAlignment="1" applyProtection="1">
      <alignment horizontal="left" vertical="center" indent="1"/>
      <protection hidden="1"/>
    </xf>
    <xf numFmtId="0" fontId="41" fillId="0" borderId="106" xfId="0" applyFont="1" applyFill="1" applyBorder="1" applyAlignment="1" applyProtection="1">
      <alignment horizontal="distributed"/>
      <protection hidden="1"/>
    </xf>
    <xf numFmtId="0" fontId="29" fillId="0" borderId="70" xfId="0" applyFont="1" applyBorder="1" applyAlignment="1" applyProtection="1">
      <alignment horizontal="center" vertical="center" shrinkToFit="1"/>
      <protection hidden="1"/>
    </xf>
    <xf numFmtId="0" fontId="29" fillId="0" borderId="134" xfId="0" applyFont="1" applyBorder="1" applyAlignment="1" applyProtection="1">
      <alignment horizontal="center" vertical="center" shrinkToFit="1"/>
      <protection hidden="1"/>
    </xf>
    <xf numFmtId="0" fontId="29" fillId="0" borderId="134" xfId="0" applyFont="1" applyFill="1" applyBorder="1" applyAlignment="1" applyProtection="1">
      <alignment horizontal="center" vertical="center" shrinkToFit="1"/>
      <protection hidden="1"/>
    </xf>
    <xf numFmtId="0" fontId="113" fillId="0" borderId="138" xfId="0" applyFont="1" applyFill="1" applyBorder="1" applyAlignment="1" applyProtection="1">
      <alignment horizontal="center" vertical="distributed" wrapText="1"/>
      <protection hidden="1"/>
    </xf>
    <xf numFmtId="0" fontId="113" fillId="0" borderId="131" xfId="0" applyFont="1" applyFill="1" applyBorder="1" applyAlignment="1" applyProtection="1">
      <alignment horizontal="center" vertical="distributed" wrapText="1"/>
      <protection hidden="1"/>
    </xf>
    <xf numFmtId="0" fontId="113" fillId="0" borderId="138" xfId="0" applyFont="1" applyBorder="1" applyAlignment="1" applyProtection="1">
      <alignment horizontal="center" vertical="distributed" textRotation="255" wrapText="1"/>
      <protection hidden="1"/>
    </xf>
    <xf numFmtId="0" fontId="113" fillId="0" borderId="131" xfId="0" applyFont="1" applyBorder="1" applyAlignment="1" applyProtection="1">
      <alignment horizontal="center" vertical="distributed" textRotation="255" wrapText="1"/>
      <protection hidden="1"/>
    </xf>
    <xf numFmtId="38" fontId="110" fillId="0" borderId="139" xfId="48" applyFont="1" applyBorder="1" applyAlignment="1" applyProtection="1">
      <alignment horizontal="center" vertical="center" shrinkToFit="1"/>
      <protection hidden="1"/>
    </xf>
    <xf numFmtId="38" fontId="110" fillId="0" borderId="135" xfId="48" applyFont="1" applyBorder="1" applyAlignment="1" applyProtection="1">
      <alignment horizontal="center" vertical="center" shrinkToFit="1"/>
      <protection hidden="1"/>
    </xf>
    <xf numFmtId="0" fontId="113" fillId="0" borderId="140" xfId="0" applyFont="1" applyBorder="1" applyAlignment="1" applyProtection="1">
      <alignment horizontal="center" vertical="distributed" textRotation="255" wrapText="1"/>
      <protection hidden="1"/>
    </xf>
    <xf numFmtId="0" fontId="29" fillId="0" borderId="141" xfId="0" applyFont="1" applyBorder="1" applyAlignment="1" applyProtection="1">
      <alignment horizontal="center" vertical="center" shrinkToFit="1"/>
      <protection hidden="1"/>
    </xf>
    <xf numFmtId="0" fontId="29" fillId="0" borderId="91" xfId="0" applyFont="1" applyBorder="1" applyAlignment="1" applyProtection="1">
      <alignment horizontal="center" vertical="center" shrinkToFit="1"/>
      <protection hidden="1"/>
    </xf>
    <xf numFmtId="0" fontId="113" fillId="0" borderId="142" xfId="0" applyFont="1" applyBorder="1" applyAlignment="1" applyProtection="1">
      <alignment horizontal="center" vertical="distributed" wrapText="1"/>
      <protection hidden="1"/>
    </xf>
    <xf numFmtId="0" fontId="113" fillId="0" borderId="142" xfId="0" applyFont="1" applyBorder="1" applyAlignment="1" applyProtection="1">
      <alignment horizontal="center" vertical="distributed"/>
      <protection hidden="1"/>
    </xf>
    <xf numFmtId="0" fontId="113" fillId="0" borderId="143" xfId="0" applyFont="1" applyBorder="1" applyAlignment="1" applyProtection="1">
      <alignment horizontal="center" vertical="distributed"/>
      <protection hidden="1"/>
    </xf>
    <xf numFmtId="0" fontId="113" fillId="0" borderId="144" xfId="0" applyFont="1" applyBorder="1" applyAlignment="1" applyProtection="1">
      <alignment horizontal="center" vertical="distributed"/>
      <protection hidden="1"/>
    </xf>
    <xf numFmtId="0" fontId="47" fillId="0" borderId="145" xfId="0" applyFont="1" applyBorder="1" applyAlignment="1" applyProtection="1">
      <alignment horizontal="distributed" vertical="center"/>
      <protection hidden="1"/>
    </xf>
    <xf numFmtId="0" fontId="47" fillId="0" borderId="58" xfId="0" applyFont="1" applyBorder="1" applyAlignment="1" applyProtection="1">
      <alignment horizontal="distributed" vertical="center"/>
      <protection hidden="1"/>
    </xf>
    <xf numFmtId="0" fontId="47" fillId="0" borderId="70" xfId="0" applyFont="1" applyBorder="1" applyAlignment="1" applyProtection="1">
      <alignment horizontal="distributed" vertical="center"/>
      <protection hidden="1"/>
    </xf>
    <xf numFmtId="0" fontId="34" fillId="0" borderId="121" xfId="0" applyFont="1" applyFill="1" applyBorder="1" applyAlignment="1" applyProtection="1">
      <alignment horizontal="center" vertical="center"/>
      <protection hidden="1"/>
    </xf>
    <xf numFmtId="0" fontId="26" fillId="0" borderId="23" xfId="0" applyFont="1" applyBorder="1" applyAlignment="1" applyProtection="1">
      <alignment horizontal="distributed" vertical="center"/>
      <protection hidden="1"/>
    </xf>
    <xf numFmtId="0" fontId="26" fillId="0" borderId="0" xfId="0" applyFont="1" applyBorder="1" applyAlignment="1" applyProtection="1">
      <alignment horizontal="distributed" vertical="center"/>
      <protection hidden="1"/>
    </xf>
    <xf numFmtId="0" fontId="26" fillId="0" borderId="24" xfId="0" applyFont="1" applyBorder="1" applyAlignment="1" applyProtection="1">
      <alignment horizontal="distributed" vertical="center"/>
      <protection hidden="1"/>
    </xf>
    <xf numFmtId="0" fontId="26" fillId="0" borderId="110" xfId="0" applyFont="1" applyBorder="1" applyAlignment="1" applyProtection="1">
      <alignment horizontal="distributed" vertical="center"/>
      <protection hidden="1"/>
    </xf>
    <xf numFmtId="0" fontId="26" fillId="0" borderId="106" xfId="0" applyFont="1" applyBorder="1" applyAlignment="1" applyProtection="1">
      <alignment horizontal="distributed" vertical="center"/>
      <protection hidden="1"/>
    </xf>
    <xf numFmtId="0" fontId="26" fillId="0" borderId="107" xfId="0" applyFont="1" applyBorder="1" applyAlignment="1" applyProtection="1">
      <alignment horizontal="distributed" vertical="center"/>
      <protection hidden="1"/>
    </xf>
    <xf numFmtId="0" fontId="53" fillId="0" borderId="0" xfId="0" applyFont="1" applyBorder="1" applyAlignment="1" applyProtection="1">
      <alignment horizontal="distributed" vertical="center" wrapText="1"/>
      <protection hidden="1"/>
    </xf>
    <xf numFmtId="0" fontId="34" fillId="0" borderId="145" xfId="0" applyFont="1" applyFill="1" applyBorder="1" applyAlignment="1" applyProtection="1">
      <alignment horizontal="right" vertical="center"/>
      <protection hidden="1"/>
    </xf>
    <xf numFmtId="0" fontId="34" fillId="0" borderId="58" xfId="0" applyFont="1" applyFill="1" applyBorder="1" applyAlignment="1" applyProtection="1">
      <alignment horizontal="right" vertical="center"/>
      <protection hidden="1"/>
    </xf>
    <xf numFmtId="0" fontId="111" fillId="0" borderId="131" xfId="0" applyFont="1" applyBorder="1" applyAlignment="1" applyProtection="1">
      <alignment/>
      <protection hidden="1"/>
    </xf>
    <xf numFmtId="0" fontId="26" fillId="0" borderId="23" xfId="0" applyFont="1" applyBorder="1" applyAlignment="1" applyProtection="1">
      <alignment horizontal="center" vertical="distributed" textRotation="255"/>
      <protection hidden="1"/>
    </xf>
    <xf numFmtId="0" fontId="26" fillId="0" borderId="24" xfId="0" applyFont="1" applyBorder="1" applyAlignment="1" applyProtection="1">
      <alignment horizontal="center" vertical="distributed" textRotation="255"/>
      <protection hidden="1"/>
    </xf>
    <xf numFmtId="0" fontId="26" fillId="0" borderId="110" xfId="0" applyFont="1" applyBorder="1" applyAlignment="1" applyProtection="1">
      <alignment horizontal="center" vertical="distributed" textRotation="255"/>
      <protection hidden="1"/>
    </xf>
    <xf numFmtId="0" fontId="26" fillId="0" borderId="107" xfId="0" applyFont="1" applyBorder="1" applyAlignment="1" applyProtection="1">
      <alignment horizontal="center" vertical="distributed" textRotation="255"/>
      <protection hidden="1"/>
    </xf>
    <xf numFmtId="0" fontId="34" fillId="0" borderId="54" xfId="0" applyFont="1" applyFill="1" applyBorder="1" applyAlignment="1" applyProtection="1">
      <alignment horizontal="center" vertical="center"/>
      <protection hidden="1"/>
    </xf>
    <xf numFmtId="38" fontId="36" fillId="0" borderId="0" xfId="48" applyFont="1" applyBorder="1" applyAlignment="1" applyProtection="1" quotePrefix="1">
      <alignment horizontal="right" vertical="center"/>
      <protection hidden="1"/>
    </xf>
    <xf numFmtId="0" fontId="49" fillId="0" borderId="39" xfId="0" applyFont="1" applyBorder="1" applyAlignment="1" applyProtection="1">
      <alignment horizontal="distributed" vertical="top"/>
      <protection hidden="1"/>
    </xf>
    <xf numFmtId="0" fontId="49" fillId="0" borderId="146" xfId="0" applyFont="1" applyBorder="1" applyAlignment="1" applyProtection="1">
      <alignment horizontal="distributed" vertical="top"/>
      <protection hidden="1"/>
    </xf>
    <xf numFmtId="0" fontId="36" fillId="0" borderId="70" xfId="0" applyFont="1" applyBorder="1" applyAlignment="1" applyProtection="1">
      <alignment horizontal="center" vertical="center" shrinkToFit="1"/>
      <protection hidden="1"/>
    </xf>
    <xf numFmtId="0" fontId="36" fillId="0" borderId="147" xfId="0" applyFont="1" applyBorder="1" applyAlignment="1" applyProtection="1">
      <alignment horizontal="center" vertical="center" shrinkToFit="1"/>
      <protection hidden="1"/>
    </xf>
    <xf numFmtId="0" fontId="110" fillId="0" borderId="70" xfId="0" applyFont="1" applyBorder="1" applyAlignment="1" applyProtection="1">
      <alignment horizontal="center" vertical="center"/>
      <protection hidden="1"/>
    </xf>
    <xf numFmtId="0" fontId="113" fillId="0" borderId="148" xfId="0" applyFont="1" applyBorder="1" applyAlignment="1" applyProtection="1">
      <alignment horizontal="center" vertical="center" shrinkToFit="1"/>
      <protection hidden="1"/>
    </xf>
    <xf numFmtId="0" fontId="113" fillId="0" borderId="140" xfId="0" applyFont="1" applyBorder="1" applyAlignment="1" applyProtection="1">
      <alignment horizontal="center" vertical="center" shrinkToFit="1"/>
      <protection hidden="1"/>
    </xf>
    <xf numFmtId="0" fontId="29" fillId="0" borderId="141" xfId="0" applyFont="1" applyFill="1" applyBorder="1" applyAlignment="1">
      <alignment horizontal="center" vertical="center" shrinkToFit="1"/>
    </xf>
    <xf numFmtId="0" fontId="29" fillId="0" borderId="56" xfId="0" applyFont="1" applyFill="1" applyBorder="1" applyAlignment="1">
      <alignment horizontal="center" vertical="center" shrinkToFit="1"/>
    </xf>
    <xf numFmtId="0" fontId="29" fillId="0" borderId="56" xfId="0" applyFont="1" applyFill="1" applyBorder="1" applyAlignment="1" applyProtection="1">
      <alignment horizontal="center" vertical="center" shrinkToFit="1"/>
      <protection hidden="1"/>
    </xf>
    <xf numFmtId="0" fontId="106" fillId="0" borderId="134" xfId="0" applyFont="1" applyFill="1" applyBorder="1" applyAlignment="1" applyProtection="1">
      <alignment horizontal="center" vertical="justify" wrapText="1"/>
      <protection hidden="1"/>
    </xf>
    <xf numFmtId="0" fontId="106" fillId="0" borderId="145" xfId="0" applyFont="1" applyFill="1" applyBorder="1" applyAlignment="1" applyProtection="1">
      <alignment horizontal="center" vertical="justify" wrapText="1"/>
      <protection hidden="1"/>
    </xf>
    <xf numFmtId="0" fontId="49" fillId="0" borderId="149" xfId="0" applyFont="1" applyBorder="1" applyAlignment="1" applyProtection="1">
      <alignment horizontal="distributed" vertical="top"/>
      <protection hidden="1"/>
    </xf>
    <xf numFmtId="0" fontId="49" fillId="0" borderId="48" xfId="0" applyFont="1" applyBorder="1" applyAlignment="1" applyProtection="1">
      <alignment horizontal="distributed" vertical="top"/>
      <protection hidden="1"/>
    </xf>
    <xf numFmtId="0" fontId="49" fillId="0" borderId="150" xfId="0" applyFont="1" applyBorder="1" applyAlignment="1" applyProtection="1">
      <alignment horizontal="distributed" vertical="top"/>
      <protection hidden="1"/>
    </xf>
    <xf numFmtId="0" fontId="34" fillId="0" borderId="33" xfId="0" applyFont="1" applyFill="1" applyBorder="1" applyAlignment="1" applyProtection="1">
      <alignment horizontal="center" vertical="center"/>
      <protection hidden="1"/>
    </xf>
    <xf numFmtId="38" fontId="39" fillId="0" borderId="151" xfId="48" applyFont="1" applyBorder="1" applyAlignment="1" applyProtection="1">
      <alignment horizontal="right" vertical="top" shrinkToFit="1"/>
      <protection hidden="1"/>
    </xf>
    <xf numFmtId="38" fontId="39" fillId="0" borderId="152" xfId="48" applyFont="1" applyBorder="1" applyAlignment="1" applyProtection="1">
      <alignment horizontal="right" vertical="top" shrinkToFit="1"/>
      <protection hidden="1"/>
    </xf>
    <xf numFmtId="38" fontId="39" fillId="0" borderId="153" xfId="48" applyFont="1" applyBorder="1" applyAlignment="1" applyProtection="1">
      <alignment horizontal="right" vertical="top" shrinkToFit="1"/>
      <protection hidden="1"/>
    </xf>
    <xf numFmtId="0" fontId="113" fillId="0" borderId="154" xfId="0" applyFont="1" applyBorder="1" applyAlignment="1" applyProtection="1">
      <alignment horizontal="center" vertical="distributed" textRotation="255"/>
      <protection hidden="1"/>
    </xf>
    <xf numFmtId="0" fontId="113" fillId="0" borderId="155" xfId="0" applyFont="1" applyBorder="1" applyAlignment="1" applyProtection="1">
      <alignment horizontal="center" vertical="distributed" textRotation="255"/>
      <protection hidden="1"/>
    </xf>
    <xf numFmtId="0" fontId="113" fillId="0" borderId="156" xfId="0" applyFont="1" applyBorder="1" applyAlignment="1" applyProtection="1">
      <alignment horizontal="center" vertical="distributed" textRotation="255"/>
      <protection hidden="1"/>
    </xf>
    <xf numFmtId="38" fontId="29" fillId="0" borderId="146" xfId="48" applyFont="1" applyBorder="1" applyAlignment="1" applyProtection="1" quotePrefix="1">
      <alignment horizontal="right" vertical="center"/>
      <protection hidden="1"/>
    </xf>
    <xf numFmtId="0" fontId="47" fillId="0" borderId="157" xfId="0" applyFont="1" applyBorder="1" applyAlignment="1" applyProtection="1">
      <alignment horizontal="center" vertical="center"/>
      <protection hidden="1"/>
    </xf>
    <xf numFmtId="0" fontId="47" fillId="0" borderId="35" xfId="0" applyFont="1" applyBorder="1" applyAlignment="1" applyProtection="1">
      <alignment horizontal="center" vertical="center"/>
      <protection hidden="1"/>
    </xf>
    <xf numFmtId="0" fontId="50" fillId="0" borderId="158" xfId="0" applyFont="1" applyBorder="1" applyAlignment="1" applyProtection="1">
      <alignment vertical="center" textRotation="255"/>
      <protection hidden="1"/>
    </xf>
    <xf numFmtId="0" fontId="29" fillId="0" borderId="159" xfId="0" applyFont="1" applyBorder="1" applyAlignment="1" applyProtection="1">
      <alignment horizontal="center" vertical="top" shrinkToFit="1"/>
      <protection hidden="1"/>
    </xf>
    <xf numFmtId="0" fontId="29" fillId="0" borderId="0" xfId="0" applyFont="1" applyBorder="1" applyAlignment="1" applyProtection="1">
      <alignment horizontal="center" vertical="top" shrinkToFit="1"/>
      <protection hidden="1"/>
    </xf>
    <xf numFmtId="0" fontId="29" fillId="0" borderId="160" xfId="0" applyFont="1" applyBorder="1" applyAlignment="1" applyProtection="1">
      <alignment horizontal="center" vertical="top" shrinkToFit="1"/>
      <protection hidden="1"/>
    </xf>
    <xf numFmtId="0" fontId="29" fillId="0" borderId="151" xfId="0" applyFont="1" applyBorder="1" applyAlignment="1" applyProtection="1">
      <alignment horizontal="center" vertical="top" shrinkToFit="1"/>
      <protection hidden="1"/>
    </xf>
    <xf numFmtId="0" fontId="29" fillId="0" borderId="152" xfId="0" applyFont="1" applyBorder="1" applyAlignment="1" applyProtection="1">
      <alignment horizontal="center" vertical="top" shrinkToFit="1"/>
      <protection hidden="1"/>
    </xf>
    <xf numFmtId="0" fontId="29" fillId="0" borderId="161" xfId="0" applyFont="1" applyBorder="1" applyAlignment="1" applyProtection="1">
      <alignment horizontal="center" vertical="top" shrinkToFit="1"/>
      <protection hidden="1"/>
    </xf>
    <xf numFmtId="0" fontId="41" fillId="0" borderId="121" xfId="0" applyFont="1" applyBorder="1" applyAlignment="1" applyProtection="1">
      <alignment vertical="distributed" textRotation="255" wrapText="1"/>
      <protection hidden="1"/>
    </xf>
    <xf numFmtId="0" fontId="41" fillId="0" borderId="33" xfId="0" applyFont="1" applyBorder="1" applyAlignment="1" applyProtection="1">
      <alignment vertical="distributed" textRotation="255" wrapText="1"/>
      <protection hidden="1"/>
    </xf>
    <xf numFmtId="0" fontId="34" fillId="0" borderId="101" xfId="0" applyFont="1" applyFill="1" applyBorder="1" applyAlignment="1" applyProtection="1">
      <alignment horizontal="center" vertical="center"/>
      <protection hidden="1"/>
    </xf>
    <xf numFmtId="0" fontId="50" fillId="0" borderId="162" xfId="0" applyFont="1" applyBorder="1" applyAlignment="1" applyProtection="1">
      <alignment vertical="center" textRotation="255"/>
      <protection hidden="1"/>
    </xf>
    <xf numFmtId="0" fontId="50" fillId="0" borderId="163" xfId="0" applyFont="1" applyBorder="1" applyAlignment="1" applyProtection="1">
      <alignment vertical="center" textRotation="255"/>
      <protection hidden="1"/>
    </xf>
    <xf numFmtId="0" fontId="50" fillId="0" borderId="134" xfId="0" applyFont="1" applyBorder="1" applyAlignment="1" applyProtection="1">
      <alignment vertical="center" textRotation="255"/>
      <protection hidden="1"/>
    </xf>
    <xf numFmtId="0" fontId="50" fillId="0" borderId="47" xfId="0" applyFont="1" applyBorder="1" applyAlignment="1" applyProtection="1">
      <alignment vertical="center" textRotation="255"/>
      <protection hidden="1"/>
    </xf>
    <xf numFmtId="0" fontId="49" fillId="0" borderId="39" xfId="0" applyFont="1" applyBorder="1" applyAlignment="1" applyProtection="1">
      <alignment horizontal="left" vertical="top" textRotation="255"/>
      <protection hidden="1"/>
    </xf>
    <xf numFmtId="0" fontId="49" fillId="0" borderId="45" xfId="0" applyFont="1" applyBorder="1" applyAlignment="1" applyProtection="1">
      <alignment horizontal="left" vertical="top" textRotation="255"/>
      <protection hidden="1"/>
    </xf>
    <xf numFmtId="0" fontId="53" fillId="0" borderId="53" xfId="0" applyFont="1" applyBorder="1" applyAlignment="1" applyProtection="1">
      <alignment horizontal="center" vertical="center" shrinkToFit="1"/>
      <protection hidden="1"/>
    </xf>
    <xf numFmtId="0" fontId="53" fillId="0" borderId="0" xfId="0" applyFont="1" applyBorder="1" applyAlignment="1" applyProtection="1">
      <alignment horizontal="center" vertical="center" shrinkToFit="1"/>
      <protection hidden="1"/>
    </xf>
    <xf numFmtId="0" fontId="53" fillId="0" borderId="164" xfId="0" applyFont="1" applyBorder="1" applyAlignment="1" applyProtection="1">
      <alignment horizontal="center" vertical="center" shrinkToFit="1"/>
      <protection hidden="1"/>
    </xf>
    <xf numFmtId="0" fontId="29" fillId="0" borderId="165" xfId="0" applyFont="1" applyBorder="1" applyAlignment="1" applyProtection="1">
      <alignment horizontal="center" vertical="top" shrinkToFit="1"/>
      <protection hidden="1"/>
    </xf>
    <xf numFmtId="0" fontId="29" fillId="0" borderId="166" xfId="0" applyFont="1" applyBorder="1" applyAlignment="1" applyProtection="1">
      <alignment horizontal="center" vertical="top" shrinkToFit="1"/>
      <protection hidden="1"/>
    </xf>
    <xf numFmtId="0" fontId="29" fillId="0" borderId="167" xfId="0" applyFont="1" applyBorder="1" applyAlignment="1" applyProtection="1">
      <alignment horizontal="center" vertical="top" shrinkToFit="1"/>
      <protection hidden="1"/>
    </xf>
    <xf numFmtId="0" fontId="29" fillId="0" borderId="168" xfId="0" applyFont="1" applyBorder="1" applyAlignment="1" applyProtection="1">
      <alignment horizontal="center" vertical="top" shrinkToFit="1"/>
      <protection hidden="1"/>
    </xf>
    <xf numFmtId="0" fontId="49" fillId="0" borderId="169" xfId="0" applyFont="1" applyBorder="1" applyAlignment="1" applyProtection="1">
      <alignment horizontal="distributed" vertical="top"/>
      <protection hidden="1"/>
    </xf>
    <xf numFmtId="0" fontId="49" fillId="0" borderId="45" xfId="0" applyFont="1" applyBorder="1" applyAlignment="1" applyProtection="1">
      <alignment horizontal="distributed" vertical="top"/>
      <protection hidden="1"/>
    </xf>
    <xf numFmtId="0" fontId="29" fillId="0" borderId="170" xfId="0" applyFont="1" applyBorder="1" applyAlignment="1" applyProtection="1">
      <alignment horizontal="center" vertical="top" shrinkToFit="1"/>
      <protection hidden="1"/>
    </xf>
    <xf numFmtId="0" fontId="29" fillId="0" borderId="171" xfId="0" applyFont="1" applyBorder="1" applyAlignment="1" applyProtection="1">
      <alignment horizontal="center" vertical="top" shrinkToFit="1"/>
      <protection hidden="1"/>
    </xf>
    <xf numFmtId="0" fontId="29" fillId="0" borderId="172" xfId="0" applyFont="1" applyBorder="1" applyAlignment="1" applyProtection="1">
      <alignment horizontal="center" vertical="center" shrinkToFit="1"/>
      <protection hidden="1"/>
    </xf>
    <xf numFmtId="0" fontId="29" fillId="0" borderId="173" xfId="0" applyFont="1" applyBorder="1" applyAlignment="1" applyProtection="1">
      <alignment horizontal="center" vertical="center" shrinkToFit="1"/>
      <protection hidden="1"/>
    </xf>
    <xf numFmtId="0" fontId="52" fillId="0" borderId="0" xfId="0" applyNumberFormat="1" applyFont="1" applyBorder="1" applyAlignment="1" applyProtection="1">
      <alignment vertical="center" shrinkToFit="1"/>
      <protection hidden="1"/>
    </xf>
    <xf numFmtId="0" fontId="107" fillId="0" borderId="174" xfId="0" applyFont="1" applyBorder="1" applyAlignment="1" applyProtection="1">
      <alignment horizontal="left" vertical="top" textRotation="255"/>
      <protection hidden="1"/>
    </xf>
    <xf numFmtId="0" fontId="107" fillId="0" borderId="116" xfId="0" applyFont="1" applyBorder="1" applyAlignment="1" applyProtection="1">
      <alignment horizontal="left" vertical="top" textRotation="255"/>
      <protection hidden="1"/>
    </xf>
    <xf numFmtId="0" fontId="52" fillId="0" borderId="0" xfId="0" applyFont="1" applyBorder="1" applyAlignment="1" applyProtection="1">
      <alignment horizontal="right" vertical="top" textRotation="255" shrinkToFit="1"/>
      <protection hidden="1"/>
    </xf>
    <xf numFmtId="0" fontId="52" fillId="0" borderId="0" xfId="0" applyFont="1" applyBorder="1" applyAlignment="1">
      <alignment vertical="top" textRotation="255" shrinkToFit="1"/>
    </xf>
    <xf numFmtId="0" fontId="63" fillId="0" borderId="24" xfId="0" applyFont="1" applyBorder="1" applyAlignment="1">
      <alignment horizontal="center" vertical="center" shrinkToFit="1"/>
    </xf>
    <xf numFmtId="0" fontId="64" fillId="0" borderId="164" xfId="0" applyFont="1" applyBorder="1" applyAlignment="1">
      <alignment horizontal="center" vertical="center" shrinkToFit="1"/>
    </xf>
    <xf numFmtId="0" fontId="56" fillId="0" borderId="0" xfId="0" applyFont="1" applyBorder="1" applyAlignment="1" applyProtection="1">
      <alignment horizontal="right" textRotation="255" shrinkToFit="1"/>
      <protection hidden="1"/>
    </xf>
    <xf numFmtId="0" fontId="60" fillId="0" borderId="0" xfId="0" applyFont="1" applyBorder="1" applyAlignment="1" applyProtection="1">
      <alignment horizontal="right" textRotation="255" shrinkToFit="1"/>
      <protection hidden="1"/>
    </xf>
    <xf numFmtId="0" fontId="41" fillId="0" borderId="0" xfId="0" applyFont="1" applyBorder="1" applyAlignment="1" applyProtection="1">
      <alignment horizontal="right" vertical="top" textRotation="255" shrinkToFit="1"/>
      <protection hidden="1"/>
    </xf>
    <xf numFmtId="0" fontId="41" fillId="0" borderId="0" xfId="0" applyFont="1" applyBorder="1" applyAlignment="1">
      <alignment vertical="top" textRotation="255" shrinkToFit="1"/>
    </xf>
    <xf numFmtId="179" fontId="44" fillId="0" borderId="175" xfId="0" applyNumberFormat="1" applyFont="1" applyBorder="1" applyAlignment="1" applyProtection="1">
      <alignment horizontal="center" vertical="center" shrinkToFit="1"/>
      <protection hidden="1"/>
    </xf>
    <xf numFmtId="179" fontId="44" fillId="0" borderId="176" xfId="0" applyNumberFormat="1" applyFont="1" applyBorder="1" applyAlignment="1" applyProtection="1">
      <alignment horizontal="center" vertical="center" shrinkToFit="1"/>
      <protection hidden="1"/>
    </xf>
    <xf numFmtId="0" fontId="29" fillId="0" borderId="53" xfId="0" applyFont="1" applyBorder="1" applyAlignment="1" applyProtection="1">
      <alignment horizontal="center" vertical="top" shrinkToFit="1"/>
      <protection hidden="1"/>
    </xf>
    <xf numFmtId="0" fontId="29" fillId="0" borderId="177" xfId="0" applyFont="1" applyBorder="1" applyAlignment="1" applyProtection="1">
      <alignment horizontal="center" vertical="top" shrinkToFit="1"/>
      <protection hidden="1"/>
    </xf>
    <xf numFmtId="1" fontId="41" fillId="0" borderId="0" xfId="0" applyNumberFormat="1" applyFont="1" applyBorder="1" applyAlignment="1" applyProtection="1">
      <alignment horizontal="left" vertical="center" shrinkToFit="1"/>
      <protection hidden="1"/>
    </xf>
    <xf numFmtId="0" fontId="29" fillId="0" borderId="178" xfId="0" applyFont="1" applyBorder="1" applyAlignment="1" applyProtection="1">
      <alignment horizontal="center" vertical="top" shrinkToFit="1"/>
      <protection hidden="1"/>
    </xf>
    <xf numFmtId="0" fontId="29" fillId="0" borderId="179" xfId="0" applyFont="1" applyBorder="1" applyAlignment="1" applyProtection="1">
      <alignment horizontal="center" vertical="top" shrinkToFit="1"/>
      <protection hidden="1"/>
    </xf>
    <xf numFmtId="0" fontId="53" fillId="0" borderId="40" xfId="0" applyFont="1" applyBorder="1" applyAlignment="1" applyProtection="1">
      <alignment horizontal="center" vertical="center"/>
      <protection hidden="1"/>
    </xf>
    <xf numFmtId="0" fontId="47" fillId="0" borderId="180" xfId="0" applyFont="1" applyBorder="1" applyAlignment="1" applyProtection="1">
      <alignment horizontal="center" vertical="distributed" textRotation="255"/>
      <protection hidden="1"/>
    </xf>
    <xf numFmtId="0" fontId="47" fillId="0" borderId="181" xfId="0" applyFont="1" applyBorder="1" applyAlignment="1" applyProtection="1">
      <alignment horizontal="center" vertical="distributed" textRotation="255"/>
      <protection hidden="1"/>
    </xf>
    <xf numFmtId="0" fontId="47" fillId="0" borderId="182" xfId="0" applyFont="1" applyBorder="1" applyAlignment="1" applyProtection="1">
      <alignment horizontal="center" vertical="distributed" textRotation="255"/>
      <protection hidden="1"/>
    </xf>
    <xf numFmtId="180" fontId="44" fillId="0" borderId="121" xfId="0" applyNumberFormat="1" applyFont="1" applyBorder="1" applyAlignment="1" applyProtection="1">
      <alignment horizontal="center" vertical="center"/>
      <protection hidden="1"/>
    </xf>
    <xf numFmtId="0" fontId="29" fillId="0" borderId="23" xfId="0" applyFont="1" applyFill="1" applyBorder="1" applyAlignment="1" applyProtection="1">
      <alignment horizontal="left" vertical="center" indent="1"/>
      <protection hidden="1"/>
    </xf>
    <xf numFmtId="0" fontId="29" fillId="0" borderId="0" xfId="0" applyFont="1" applyFill="1" applyBorder="1" applyAlignment="1" applyProtection="1">
      <alignment horizontal="left" vertical="center" indent="1"/>
      <protection hidden="1"/>
    </xf>
    <xf numFmtId="0" fontId="29" fillId="0" borderId="24" xfId="0" applyFont="1" applyFill="1" applyBorder="1" applyAlignment="1" applyProtection="1">
      <alignment horizontal="left" vertical="center" indent="1"/>
      <protection hidden="1"/>
    </xf>
    <xf numFmtId="0" fontId="29" fillId="0" borderId="110" xfId="0" applyFont="1" applyFill="1" applyBorder="1" applyAlignment="1" applyProtection="1">
      <alignment horizontal="left" vertical="center" indent="1"/>
      <protection hidden="1"/>
    </xf>
    <xf numFmtId="0" fontId="29" fillId="0" borderId="106" xfId="0" applyFont="1" applyFill="1" applyBorder="1" applyAlignment="1" applyProtection="1">
      <alignment horizontal="left" vertical="center" indent="1"/>
      <protection hidden="1"/>
    </xf>
    <xf numFmtId="0" fontId="29" fillId="0" borderId="107" xfId="0" applyFont="1" applyFill="1" applyBorder="1" applyAlignment="1" applyProtection="1">
      <alignment horizontal="left" vertical="center" indent="1"/>
      <protection hidden="1"/>
    </xf>
    <xf numFmtId="0" fontId="41" fillId="0" borderId="121" xfId="0" applyFont="1" applyBorder="1" applyAlignment="1" applyProtection="1">
      <alignment horizontal="center" vertical="distributed" textRotation="255"/>
      <protection hidden="1"/>
    </xf>
    <xf numFmtId="179" fontId="44" fillId="0" borderId="175" xfId="0" applyNumberFormat="1" applyFont="1" applyBorder="1" applyAlignment="1" applyProtection="1">
      <alignment horizontal="center" vertical="center"/>
      <protection hidden="1"/>
    </xf>
    <xf numFmtId="179" fontId="44" fillId="0" borderId="183" xfId="0" applyNumberFormat="1" applyFont="1" applyBorder="1" applyAlignment="1" applyProtection="1">
      <alignment horizontal="center" vertical="center"/>
      <protection hidden="1"/>
    </xf>
    <xf numFmtId="38" fontId="36" fillId="0" borderId="159" xfId="48" applyFont="1" applyBorder="1" applyAlignment="1" applyProtection="1">
      <alignment horizontal="right" vertical="top" shrinkToFit="1"/>
      <protection hidden="1"/>
    </xf>
    <xf numFmtId="38" fontId="36" fillId="0" borderId="0" xfId="48" applyFont="1" applyBorder="1" applyAlignment="1" applyProtection="1">
      <alignment horizontal="right" vertical="top" shrinkToFit="1"/>
      <protection hidden="1"/>
    </xf>
    <xf numFmtId="38" fontId="36" fillId="0" borderId="160" xfId="48" applyFont="1" applyBorder="1" applyAlignment="1" applyProtection="1">
      <alignment horizontal="right" vertical="top" shrinkToFit="1"/>
      <protection hidden="1"/>
    </xf>
    <xf numFmtId="38" fontId="36" fillId="0" borderId="151" xfId="48" applyFont="1" applyBorder="1" applyAlignment="1" applyProtection="1">
      <alignment horizontal="right" vertical="top" shrinkToFit="1"/>
      <protection hidden="1"/>
    </xf>
    <xf numFmtId="38" fontId="36" fillId="0" borderId="152" xfId="48" applyFont="1" applyBorder="1" applyAlignment="1" applyProtection="1">
      <alignment horizontal="right" vertical="top" shrinkToFit="1"/>
      <protection hidden="1"/>
    </xf>
    <xf numFmtId="38" fontId="36" fillId="0" borderId="161" xfId="48" applyFont="1" applyBorder="1" applyAlignment="1" applyProtection="1">
      <alignment horizontal="right" vertical="top" shrinkToFit="1"/>
      <protection hidden="1"/>
    </xf>
    <xf numFmtId="0" fontId="29" fillId="0" borderId="184" xfId="0" applyFont="1" applyBorder="1" applyAlignment="1" applyProtection="1">
      <alignment horizontal="center" vertical="top" shrinkToFit="1"/>
      <protection hidden="1"/>
    </xf>
    <xf numFmtId="0" fontId="52" fillId="0" borderId="40" xfId="0" applyFont="1" applyBorder="1" applyAlignment="1" applyProtection="1">
      <alignment horizontal="center" vertical="center" wrapText="1" shrinkToFit="1"/>
      <protection hidden="1"/>
    </xf>
    <xf numFmtId="0" fontId="52" fillId="0" borderId="41" xfId="0" applyFont="1" applyBorder="1" applyAlignment="1" applyProtection="1">
      <alignment horizontal="center" vertical="center" shrinkToFit="1"/>
      <protection hidden="1"/>
    </xf>
    <xf numFmtId="0" fontId="52" fillId="0" borderId="177" xfId="0" applyFont="1" applyBorder="1" applyAlignment="1" applyProtection="1">
      <alignment horizontal="center" vertical="center" shrinkToFit="1"/>
      <protection hidden="1"/>
    </xf>
    <xf numFmtId="0" fontId="52" fillId="0" borderId="153" xfId="0" applyFont="1" applyBorder="1" applyAlignment="1" applyProtection="1">
      <alignment horizontal="center" vertical="center" shrinkToFit="1"/>
      <protection hidden="1"/>
    </xf>
    <xf numFmtId="0" fontId="29" fillId="0" borderId="185" xfId="0" applyFont="1" applyBorder="1" applyAlignment="1" applyProtection="1">
      <alignment horizontal="center" vertical="top" shrinkToFit="1"/>
      <protection hidden="1"/>
    </xf>
    <xf numFmtId="0" fontId="29" fillId="0" borderId="186" xfId="0" applyFont="1" applyBorder="1" applyAlignment="1" applyProtection="1">
      <alignment horizontal="center" vertical="top" shrinkToFit="1"/>
      <protection hidden="1"/>
    </xf>
    <xf numFmtId="0" fontId="112" fillId="0" borderId="10" xfId="0" applyFont="1" applyBorder="1" applyAlignment="1" applyProtection="1">
      <alignment horizontal="center" vertical="distributed" wrapText="1" shrinkToFit="1"/>
      <protection hidden="1"/>
    </xf>
    <xf numFmtId="179" fontId="25" fillId="0" borderId="180" xfId="0" applyNumberFormat="1" applyFont="1" applyBorder="1" applyAlignment="1" applyProtection="1">
      <alignment horizontal="center" vertical="center"/>
      <protection hidden="1"/>
    </xf>
    <xf numFmtId="179" fontId="25" fillId="0" borderId="182" xfId="0" applyNumberFormat="1" applyFont="1" applyBorder="1" applyAlignment="1" applyProtection="1">
      <alignment horizontal="center" vertical="center"/>
      <protection hidden="1"/>
    </xf>
    <xf numFmtId="180" fontId="25" fillId="0" borderId="187" xfId="0" applyNumberFormat="1" applyFont="1" applyBorder="1" applyAlignment="1" applyProtection="1">
      <alignment horizontal="center" vertical="center"/>
      <protection hidden="1"/>
    </xf>
    <xf numFmtId="180" fontId="25" fillId="0" borderId="188" xfId="0" applyNumberFormat="1" applyFont="1" applyBorder="1" applyAlignment="1" applyProtection="1">
      <alignment horizontal="center" vertical="center"/>
      <protection hidden="1"/>
    </xf>
    <xf numFmtId="0" fontId="31" fillId="0" borderId="10" xfId="0" applyFont="1" applyBorder="1" applyAlignment="1" applyProtection="1">
      <alignment vertical="center" textRotation="255"/>
      <protection hidden="1"/>
    </xf>
    <xf numFmtId="0" fontId="34" fillId="0" borderId="11" xfId="0" applyFont="1" applyFill="1" applyBorder="1" applyAlignment="1" applyProtection="1">
      <alignment horizontal="right" vertical="center"/>
      <protection hidden="1"/>
    </xf>
    <xf numFmtId="0" fontId="34" fillId="0" borderId="13" xfId="0" applyFont="1" applyFill="1" applyBorder="1" applyAlignment="1" applyProtection="1">
      <alignment horizontal="right" vertical="center"/>
      <protection hidden="1"/>
    </xf>
    <xf numFmtId="0" fontId="16" fillId="0" borderId="25" xfId="0" applyFont="1" applyBorder="1" applyAlignment="1" applyProtection="1">
      <alignment horizontal="center" vertical="center"/>
      <protection hidden="1"/>
    </xf>
    <xf numFmtId="0" fontId="16" fillId="0" borderId="52" xfId="0" applyFont="1" applyBorder="1" applyAlignment="1" applyProtection="1">
      <alignment horizontal="center" vertical="center"/>
      <protection hidden="1"/>
    </xf>
    <xf numFmtId="0" fontId="5" fillId="0" borderId="0" xfId="0" applyNumberFormat="1" applyFont="1" applyBorder="1" applyAlignment="1" applyProtection="1">
      <alignment vertical="center" shrinkToFit="1"/>
      <protection hidden="1"/>
    </xf>
    <xf numFmtId="1" fontId="5" fillId="0" borderId="52" xfId="0" applyNumberFormat="1" applyFont="1" applyBorder="1" applyAlignment="1" applyProtection="1">
      <alignment vertical="center" shrinkToFit="1"/>
      <protection hidden="1"/>
    </xf>
    <xf numFmtId="0" fontId="53" fillId="0" borderId="40" xfId="0" applyFont="1" applyBorder="1" applyAlignment="1" applyProtection="1">
      <alignment horizontal="distributed" vertical="center" wrapText="1"/>
      <protection hidden="1"/>
    </xf>
    <xf numFmtId="0" fontId="53" fillId="0" borderId="48" xfId="0" applyFont="1" applyBorder="1" applyAlignment="1" applyProtection="1">
      <alignment horizontal="distributed" vertical="center" wrapText="1"/>
      <protection hidden="1"/>
    </xf>
    <xf numFmtId="0" fontId="53" fillId="0" borderId="53" xfId="0" applyFont="1" applyBorder="1" applyAlignment="1" applyProtection="1">
      <alignment horizontal="distributed" vertical="center" wrapText="1"/>
      <protection hidden="1"/>
    </xf>
    <xf numFmtId="0" fontId="53" fillId="0" borderId="53" xfId="0" applyFont="1" applyBorder="1" applyAlignment="1" applyProtection="1">
      <alignment horizontal="distributed" vertical="center"/>
      <protection hidden="1"/>
    </xf>
    <xf numFmtId="0" fontId="53" fillId="0" borderId="0" xfId="0" applyFont="1" applyBorder="1" applyAlignment="1" applyProtection="1">
      <alignment horizontal="distributed" vertical="center"/>
      <protection hidden="1"/>
    </xf>
    <xf numFmtId="0" fontId="53" fillId="0" borderId="164" xfId="0" applyFont="1" applyBorder="1" applyAlignment="1" applyProtection="1">
      <alignment horizontal="distributed" vertical="center"/>
      <protection hidden="1"/>
    </xf>
    <xf numFmtId="0" fontId="29" fillId="0" borderId="189" xfId="0" applyFont="1" applyBorder="1" applyAlignment="1" applyProtection="1">
      <alignment horizontal="center" vertical="top" shrinkToFit="1"/>
      <protection hidden="1"/>
    </xf>
    <xf numFmtId="0" fontId="29" fillId="0" borderId="132" xfId="0" applyFont="1" applyBorder="1" applyAlignment="1" applyProtection="1">
      <alignment horizontal="center" vertical="top" shrinkToFit="1"/>
      <protection hidden="1"/>
    </xf>
    <xf numFmtId="0" fontId="29" fillId="0" borderId="190" xfId="0" applyFont="1" applyBorder="1" applyAlignment="1" applyProtection="1">
      <alignment horizontal="center" vertical="top" shrinkToFit="1"/>
      <protection hidden="1"/>
    </xf>
    <xf numFmtId="0" fontId="36" fillId="0" borderId="191" xfId="0" applyFont="1" applyBorder="1" applyAlignment="1" applyProtection="1">
      <alignment horizontal="center" vertical="center" shrinkToFit="1"/>
      <protection hidden="1"/>
    </xf>
    <xf numFmtId="0" fontId="36" fillId="0" borderId="56" xfId="0" applyFont="1" applyBorder="1" applyAlignment="1" applyProtection="1">
      <alignment horizontal="center" vertical="center" shrinkToFit="1"/>
      <protection hidden="1"/>
    </xf>
    <xf numFmtId="0" fontId="36" fillId="0" borderId="192" xfId="0" applyFont="1" applyBorder="1" applyAlignment="1" applyProtection="1">
      <alignment horizontal="center" vertical="center" shrinkToFit="1"/>
      <protection hidden="1"/>
    </xf>
    <xf numFmtId="0" fontId="50" fillId="0" borderId="193" xfId="0" applyFont="1" applyBorder="1" applyAlignment="1" applyProtection="1">
      <alignment vertical="center" textRotation="255"/>
      <protection hidden="1"/>
    </xf>
    <xf numFmtId="0" fontId="49" fillId="0" borderId="194" xfId="0" applyFont="1" applyBorder="1" applyAlignment="1" applyProtection="1">
      <alignment horizontal="distributed" vertical="top"/>
      <protection hidden="1"/>
    </xf>
    <xf numFmtId="0" fontId="53" fillId="0" borderId="195" xfId="0" applyFont="1" applyBorder="1" applyAlignment="1" applyProtection="1">
      <alignment horizontal="center" vertical="center" shrinkToFit="1"/>
      <protection hidden="1"/>
    </xf>
    <xf numFmtId="0" fontId="53" fillId="0" borderId="147" xfId="0" applyFont="1" applyBorder="1" applyAlignment="1" applyProtection="1">
      <alignment horizontal="center" vertical="center" shrinkToFit="1"/>
      <protection hidden="1"/>
    </xf>
    <xf numFmtId="38" fontId="39" fillId="0" borderId="132" xfId="48" applyFont="1" applyBorder="1" applyAlignment="1" applyProtection="1">
      <alignment horizontal="right" vertical="top" shrinkToFit="1"/>
      <protection hidden="1"/>
    </xf>
    <xf numFmtId="38" fontId="40" fillId="0" borderId="132" xfId="48" applyFont="1" applyBorder="1" applyAlignment="1">
      <alignment horizontal="right" vertical="top" shrinkToFit="1"/>
    </xf>
    <xf numFmtId="0" fontId="50" fillId="0" borderId="53" xfId="0" applyFont="1" applyBorder="1" applyAlignment="1" applyProtection="1">
      <alignment vertical="center"/>
      <protection hidden="1"/>
    </xf>
    <xf numFmtId="0" fontId="50" fillId="0" borderId="0" xfId="0" applyFont="1" applyBorder="1" applyAlignment="1" applyProtection="1">
      <alignment vertical="center"/>
      <protection hidden="1"/>
    </xf>
    <xf numFmtId="0" fontId="49" fillId="0" borderId="48" xfId="0" applyFont="1" applyBorder="1" applyAlignment="1" applyProtection="1">
      <alignment horizontal="right" vertical="top"/>
      <protection hidden="1"/>
    </xf>
    <xf numFmtId="0" fontId="53" fillId="0" borderId="53" xfId="0" applyFont="1" applyBorder="1" applyAlignment="1" applyProtection="1">
      <alignment horizontal="distributed" vertical="center"/>
      <protection hidden="1"/>
    </xf>
    <xf numFmtId="0" fontId="53" fillId="0" borderId="164" xfId="0" applyFont="1" applyBorder="1" applyAlignment="1" applyProtection="1">
      <alignment horizontal="distributed" vertical="center"/>
      <protection hidden="1"/>
    </xf>
    <xf numFmtId="0" fontId="49" fillId="0" borderId="145" xfId="0" applyFont="1" applyBorder="1" applyAlignment="1" applyProtection="1">
      <alignment horizontal="left" vertical="top"/>
      <protection hidden="1"/>
    </xf>
    <xf numFmtId="0" fontId="49" fillId="0" borderId="58" xfId="0" applyFont="1" applyBorder="1" applyAlignment="1" applyProtection="1">
      <alignment horizontal="left" vertical="top"/>
      <protection hidden="1"/>
    </xf>
    <xf numFmtId="0" fontId="21" fillId="0" borderId="58" xfId="0" applyFont="1" applyBorder="1" applyAlignment="1" applyProtection="1">
      <alignment/>
      <protection hidden="1"/>
    </xf>
    <xf numFmtId="0" fontId="22" fillId="0" borderId="145" xfId="0" applyFont="1" applyBorder="1" applyAlignment="1" applyProtection="1">
      <alignment horizontal="center" vertical="center"/>
      <protection hidden="1"/>
    </xf>
    <xf numFmtId="0" fontId="22" fillId="0" borderId="58" xfId="0" applyFont="1" applyBorder="1" applyAlignment="1" applyProtection="1">
      <alignment horizontal="center" vertical="center"/>
      <protection hidden="1"/>
    </xf>
    <xf numFmtId="0" fontId="22" fillId="0" borderId="70" xfId="0" applyFont="1" applyBorder="1" applyAlignment="1" applyProtection="1">
      <alignment horizontal="center" vertical="center"/>
      <protection hidden="1"/>
    </xf>
    <xf numFmtId="0" fontId="47" fillId="0" borderId="195" xfId="0" applyFont="1" applyBorder="1" applyAlignment="1" applyProtection="1">
      <alignment horizontal="distributed" vertical="center"/>
      <protection hidden="1"/>
    </xf>
    <xf numFmtId="0" fontId="47" fillId="0" borderId="196" xfId="0" applyFont="1" applyBorder="1" applyAlignment="1" applyProtection="1">
      <alignment horizontal="distributed" vertical="center"/>
      <protection hidden="1"/>
    </xf>
    <xf numFmtId="0" fontId="47" fillId="0" borderId="147" xfId="0" applyFont="1" applyBorder="1" applyAlignment="1" applyProtection="1">
      <alignment horizontal="distributed" vertical="center"/>
      <protection hidden="1"/>
    </xf>
    <xf numFmtId="0" fontId="47" fillId="0" borderId="40" xfId="0" applyFont="1" applyBorder="1" applyAlignment="1" applyProtection="1">
      <alignment horizontal="distributed" vertical="center" wrapText="1"/>
      <protection hidden="1"/>
    </xf>
    <xf numFmtId="0" fontId="47" fillId="0" borderId="48" xfId="0" applyFont="1" applyBorder="1" applyAlignment="1" applyProtection="1">
      <alignment horizontal="distributed" vertical="center"/>
      <protection hidden="1"/>
    </xf>
    <xf numFmtId="0" fontId="47" fillId="0" borderId="41" xfId="0" applyFont="1" applyBorder="1" applyAlignment="1" applyProtection="1">
      <alignment horizontal="distributed" vertical="center"/>
      <protection hidden="1"/>
    </xf>
    <xf numFmtId="0" fontId="47" fillId="0" borderId="53" xfId="0" applyFont="1" applyBorder="1" applyAlignment="1" applyProtection="1">
      <alignment horizontal="distributed" vertical="center"/>
      <protection hidden="1"/>
    </xf>
    <xf numFmtId="0" fontId="47" fillId="0" borderId="0" xfId="0" applyFont="1" applyBorder="1" applyAlignment="1" applyProtection="1">
      <alignment horizontal="distributed" vertical="center"/>
      <protection hidden="1"/>
    </xf>
    <xf numFmtId="0" fontId="47" fillId="0" borderId="164" xfId="0" applyFont="1" applyBorder="1" applyAlignment="1" applyProtection="1">
      <alignment horizontal="distributed" vertical="center"/>
      <protection hidden="1"/>
    </xf>
    <xf numFmtId="0" fontId="47" fillId="0" borderId="197" xfId="0" applyFont="1" applyBorder="1" applyAlignment="1" applyProtection="1">
      <alignment horizontal="distributed" vertical="center"/>
      <protection hidden="1"/>
    </xf>
    <xf numFmtId="0" fontId="47" fillId="0" borderId="132" xfId="0" applyFont="1" applyBorder="1" applyAlignment="1" applyProtection="1">
      <alignment horizontal="distributed" vertical="center"/>
      <protection hidden="1"/>
    </xf>
    <xf numFmtId="0" fontId="47" fillId="0" borderId="133" xfId="0" applyFont="1" applyBorder="1" applyAlignment="1" applyProtection="1">
      <alignment horizontal="distributed" vertical="center"/>
      <protection hidden="1"/>
    </xf>
    <xf numFmtId="0" fontId="47" fillId="0" borderId="26" xfId="0" applyFont="1" applyBorder="1" applyAlignment="1" applyProtection="1">
      <alignment horizontal="center" vertical="center"/>
      <protection hidden="1"/>
    </xf>
    <xf numFmtId="38" fontId="36" fillId="0" borderId="159" xfId="48" applyFont="1" applyBorder="1" applyAlignment="1" applyProtection="1">
      <alignment vertical="top" shrinkToFit="1"/>
      <protection hidden="1"/>
    </xf>
    <xf numFmtId="38" fontId="36" fillId="0" borderId="0" xfId="48" applyFont="1" applyBorder="1" applyAlignment="1" applyProtection="1">
      <alignment vertical="top" shrinkToFit="1"/>
      <protection hidden="1"/>
    </xf>
    <xf numFmtId="38" fontId="36" fillId="0" borderId="160" xfId="48" applyFont="1" applyBorder="1" applyAlignment="1" applyProtection="1">
      <alignment vertical="top" shrinkToFit="1"/>
      <protection hidden="1"/>
    </xf>
    <xf numFmtId="38" fontId="36" fillId="0" borderId="151" xfId="48" applyFont="1" applyBorder="1" applyAlignment="1" applyProtection="1">
      <alignment vertical="top" shrinkToFit="1"/>
      <protection hidden="1"/>
    </xf>
    <xf numFmtId="38" fontId="36" fillId="0" borderId="152" xfId="48" applyFont="1" applyBorder="1" applyAlignment="1" applyProtection="1">
      <alignment vertical="top" shrinkToFit="1"/>
      <protection hidden="1"/>
    </xf>
    <xf numFmtId="38" fontId="36" fillId="0" borderId="161" xfId="48" applyFont="1" applyBorder="1" applyAlignment="1" applyProtection="1">
      <alignment vertical="top" shrinkToFit="1"/>
      <protection hidden="1"/>
    </xf>
    <xf numFmtId="0" fontId="36" fillId="0" borderId="134" xfId="0" applyFont="1" applyBorder="1" applyAlignment="1" applyProtection="1">
      <alignment horizontal="center" vertical="center" shrinkToFit="1"/>
      <protection hidden="1"/>
    </xf>
    <xf numFmtId="0" fontId="53" fillId="0" borderId="197" xfId="0" applyFont="1" applyBorder="1" applyAlignment="1" applyProtection="1">
      <alignment horizontal="center" vertical="center"/>
      <protection hidden="1"/>
    </xf>
    <xf numFmtId="0" fontId="49" fillId="0" borderId="0" xfId="0" applyFont="1" applyBorder="1" applyAlignment="1" applyProtection="1">
      <alignment horizontal="right" vertical="top" textRotation="255"/>
      <protection hidden="1"/>
    </xf>
    <xf numFmtId="0" fontId="49" fillId="0" borderId="164" xfId="0" applyFont="1" applyBorder="1" applyAlignment="1" applyProtection="1">
      <alignment horizontal="right" vertical="top" textRotation="255"/>
      <protection hidden="1"/>
    </xf>
    <xf numFmtId="38" fontId="110" fillId="0" borderId="113" xfId="48" applyFont="1" applyFill="1" applyBorder="1" applyAlignment="1" applyProtection="1">
      <alignment horizontal="center" vertical="center" shrinkToFit="1"/>
      <protection hidden="1"/>
    </xf>
    <xf numFmtId="38" fontId="110" fillId="0" borderId="115" xfId="48" applyFont="1" applyFill="1" applyBorder="1" applyAlignment="1" applyProtection="1">
      <alignment horizontal="center" vertical="center" shrinkToFit="1"/>
      <protection hidden="1"/>
    </xf>
    <xf numFmtId="38" fontId="110" fillId="0" borderId="114" xfId="48" applyFont="1" applyFill="1" applyBorder="1" applyAlignment="1" applyProtection="1">
      <alignment horizontal="center" vertical="center" shrinkToFit="1"/>
      <protection hidden="1"/>
    </xf>
    <xf numFmtId="38" fontId="110" fillId="0" borderId="116" xfId="48" applyFont="1" applyFill="1" applyBorder="1" applyAlignment="1" applyProtection="1">
      <alignment horizontal="center" vertical="center" shrinkToFit="1"/>
      <protection hidden="1"/>
    </xf>
    <xf numFmtId="38" fontId="29" fillId="0" borderId="159" xfId="48" applyFont="1" applyBorder="1" applyAlignment="1" applyProtection="1">
      <alignment vertical="top" shrinkToFit="1"/>
      <protection hidden="1"/>
    </xf>
    <xf numFmtId="38" fontId="29" fillId="0" borderId="0" xfId="48" applyFont="1" applyBorder="1" applyAlignment="1" applyProtection="1">
      <alignment vertical="top" shrinkToFit="1"/>
      <protection hidden="1"/>
    </xf>
    <xf numFmtId="38" fontId="29" fillId="0" borderId="160" xfId="48" applyFont="1" applyBorder="1" applyAlignment="1" applyProtection="1">
      <alignment vertical="top" shrinkToFit="1"/>
      <protection hidden="1"/>
    </xf>
    <xf numFmtId="38" fontId="29" fillId="0" borderId="151" xfId="48" applyFont="1" applyBorder="1" applyAlignment="1" applyProtection="1">
      <alignment vertical="top" shrinkToFit="1"/>
      <protection hidden="1"/>
    </xf>
    <xf numFmtId="38" fontId="29" fillId="0" borderId="152" xfId="48" applyFont="1" applyBorder="1" applyAlignment="1" applyProtection="1">
      <alignment vertical="top" shrinkToFit="1"/>
      <protection hidden="1"/>
    </xf>
    <xf numFmtId="38" fontId="29" fillId="0" borderId="164" xfId="48" applyFont="1" applyBorder="1" applyAlignment="1" applyProtection="1">
      <alignment vertical="top" shrinkToFit="1"/>
      <protection hidden="1"/>
    </xf>
    <xf numFmtId="38" fontId="110" fillId="0" borderId="78" xfId="48" applyFont="1" applyBorder="1" applyAlignment="1" applyProtection="1">
      <alignment horizontal="center" vertical="center" shrinkToFit="1"/>
      <protection hidden="1"/>
    </xf>
    <xf numFmtId="38" fontId="15" fillId="0" borderId="146" xfId="48" applyFont="1" applyBorder="1" applyAlignment="1" applyProtection="1">
      <alignment horizontal="right" vertical="center" shrinkToFit="1"/>
      <protection hidden="1"/>
    </xf>
    <xf numFmtId="38" fontId="15" fillId="0" borderId="146" xfId="48" applyFont="1" applyBorder="1" applyAlignment="1">
      <alignment horizontal="right" vertical="center" shrinkToFit="1"/>
    </xf>
    <xf numFmtId="0" fontId="53" fillId="0" borderId="48" xfId="0" applyFont="1" applyBorder="1" applyAlignment="1" applyProtection="1">
      <alignment horizontal="distributed" vertical="center"/>
      <protection hidden="1"/>
    </xf>
    <xf numFmtId="0" fontId="53" fillId="0" borderId="41" xfId="0" applyFont="1" applyBorder="1" applyAlignment="1" applyProtection="1">
      <alignment horizontal="distributed" vertical="center"/>
      <protection hidden="1"/>
    </xf>
    <xf numFmtId="0" fontId="53" fillId="0" borderId="47" xfId="0" applyFont="1" applyBorder="1" applyAlignment="1" applyProtection="1">
      <alignment horizontal="center" vertical="center"/>
      <protection hidden="1"/>
    </xf>
    <xf numFmtId="180" fontId="25" fillId="0" borderId="134" xfId="0" applyNumberFormat="1" applyFont="1" applyBorder="1" applyAlignment="1" applyProtection="1">
      <alignment horizontal="center" vertical="center" shrinkToFit="1"/>
      <protection hidden="1"/>
    </xf>
    <xf numFmtId="180" fontId="25" fillId="0" borderId="47" xfId="0" applyNumberFormat="1" applyFont="1" applyBorder="1" applyAlignment="1" applyProtection="1">
      <alignment horizontal="center" vertical="center" shrinkToFit="1"/>
      <protection hidden="1"/>
    </xf>
    <xf numFmtId="180" fontId="25" fillId="0" borderId="56" xfId="0" applyNumberFormat="1" applyFont="1" applyBorder="1" applyAlignment="1" applyProtection="1">
      <alignment horizontal="center" vertical="center" shrinkToFit="1"/>
      <protection hidden="1"/>
    </xf>
    <xf numFmtId="180" fontId="25" fillId="0" borderId="192" xfId="0" applyNumberFormat="1" applyFont="1" applyBorder="1" applyAlignment="1" applyProtection="1">
      <alignment horizontal="center" vertical="center" shrinkToFit="1"/>
      <protection hidden="1"/>
    </xf>
    <xf numFmtId="0" fontId="21" fillId="0" borderId="72" xfId="0" applyFont="1" applyBorder="1" applyAlignment="1" applyProtection="1">
      <alignment/>
      <protection hidden="1"/>
    </xf>
    <xf numFmtId="1" fontId="32" fillId="0" borderId="146" xfId="0" applyNumberFormat="1" applyFont="1" applyBorder="1" applyAlignment="1" applyProtection="1">
      <alignment horizontal="distributed" vertical="center"/>
      <protection hidden="1"/>
    </xf>
    <xf numFmtId="1" fontId="32" fillId="0" borderId="198" xfId="0" applyNumberFormat="1" applyFont="1" applyBorder="1" applyAlignment="1" applyProtection="1">
      <alignment horizontal="distributed" vertical="center"/>
      <protection hidden="1"/>
    </xf>
    <xf numFmtId="1" fontId="32" fillId="0" borderId="132" xfId="0" applyNumberFormat="1" applyFont="1" applyBorder="1" applyAlignment="1" applyProtection="1">
      <alignment horizontal="distributed" vertical="center"/>
      <protection hidden="1"/>
    </xf>
    <xf numFmtId="1" fontId="32" fillId="0" borderId="133" xfId="0" applyNumberFormat="1" applyFont="1" applyBorder="1" applyAlignment="1" applyProtection="1">
      <alignment horizontal="distributed" vertical="center"/>
      <protection hidden="1"/>
    </xf>
    <xf numFmtId="1" fontId="24" fillId="0" borderId="197" xfId="0" applyNumberFormat="1" applyFont="1" applyBorder="1" applyAlignment="1" applyProtection="1">
      <alignment horizontal="center" vertical="center" shrinkToFit="1"/>
      <protection hidden="1"/>
    </xf>
    <xf numFmtId="1" fontId="24" fillId="0" borderId="132" xfId="0" applyNumberFormat="1" applyFont="1" applyBorder="1" applyAlignment="1" applyProtection="1">
      <alignment horizontal="center" vertical="center" shrinkToFit="1"/>
      <protection hidden="1"/>
    </xf>
    <xf numFmtId="0" fontId="47" fillId="0" borderId="40" xfId="0" applyFont="1" applyBorder="1" applyAlignment="1" applyProtection="1">
      <alignment horizontal="center" vertical="distributed" textRotation="255"/>
      <protection hidden="1"/>
    </xf>
    <xf numFmtId="0" fontId="47" fillId="0" borderId="48" xfId="0" applyFont="1" applyBorder="1" applyAlignment="1" applyProtection="1">
      <alignment horizontal="center" vertical="distributed" textRotation="255"/>
      <protection hidden="1"/>
    </xf>
    <xf numFmtId="0" fontId="47" fillId="0" borderId="53" xfId="0" applyFont="1" applyBorder="1" applyAlignment="1" applyProtection="1">
      <alignment horizontal="center" vertical="distributed" textRotation="255"/>
      <protection hidden="1"/>
    </xf>
    <xf numFmtId="0" fontId="47" fillId="0" borderId="0" xfId="0" applyFont="1" applyBorder="1" applyAlignment="1" applyProtection="1">
      <alignment horizontal="center" vertical="distributed" textRotation="255"/>
      <protection hidden="1"/>
    </xf>
    <xf numFmtId="0" fontId="47" fillId="0" borderId="197" xfId="0" applyFont="1" applyBorder="1" applyAlignment="1" applyProtection="1">
      <alignment horizontal="center" vertical="distributed" textRotation="255"/>
      <protection hidden="1"/>
    </xf>
    <xf numFmtId="0" fontId="47" fillId="0" borderId="132" xfId="0" applyFont="1" applyBorder="1" applyAlignment="1" applyProtection="1">
      <alignment horizontal="center" vertical="distributed" textRotation="255"/>
      <protection hidden="1"/>
    </xf>
    <xf numFmtId="1" fontId="34" fillId="0" borderId="72" xfId="0" applyNumberFormat="1" applyFont="1" applyFill="1" applyBorder="1" applyAlignment="1" applyProtection="1">
      <alignment horizontal="left" indent="1"/>
      <protection hidden="1"/>
    </xf>
    <xf numFmtId="1" fontId="34" fillId="0" borderId="71" xfId="0" applyNumberFormat="1" applyFont="1" applyFill="1" applyBorder="1" applyAlignment="1" applyProtection="1">
      <alignment horizontal="left" indent="1"/>
      <protection hidden="1"/>
    </xf>
    <xf numFmtId="38" fontId="39" fillId="0" borderId="177" xfId="48" applyFont="1" applyBorder="1" applyAlignment="1" applyProtection="1">
      <alignment horizontal="right" vertical="top" shrinkToFit="1"/>
      <protection hidden="1"/>
    </xf>
    <xf numFmtId="38" fontId="39" fillId="0" borderId="161" xfId="48" applyFont="1" applyBorder="1" applyAlignment="1" applyProtection="1">
      <alignment horizontal="right" vertical="top" shrinkToFit="1"/>
      <protection hidden="1"/>
    </xf>
    <xf numFmtId="0" fontId="49" fillId="0" borderId="145" xfId="0" applyFont="1" applyBorder="1" applyAlignment="1" applyProtection="1">
      <alignment vertical="top"/>
      <protection hidden="1"/>
    </xf>
    <xf numFmtId="0" fontId="49" fillId="0" borderId="58" xfId="0" applyFont="1" applyBorder="1" applyAlignment="1" applyProtection="1">
      <alignment vertical="top"/>
      <protection hidden="1"/>
    </xf>
    <xf numFmtId="0" fontId="49" fillId="0" borderId="70" xfId="0" applyFont="1" applyBorder="1" applyAlignment="1" applyProtection="1">
      <alignment vertical="top"/>
      <protection hidden="1"/>
    </xf>
    <xf numFmtId="0" fontId="26" fillId="0" borderId="109" xfId="0" applyFont="1" applyBorder="1" applyAlignment="1" applyProtection="1">
      <alignment horizontal="distributed" vertical="center"/>
      <protection hidden="1"/>
    </xf>
    <xf numFmtId="0" fontId="26" fillId="0" borderId="101" xfId="0" applyFont="1" applyBorder="1" applyAlignment="1" applyProtection="1">
      <alignment horizontal="distributed" vertical="center"/>
      <protection hidden="1"/>
    </xf>
    <xf numFmtId="0" fontId="27" fillId="0" borderId="34" xfId="0" applyFont="1" applyBorder="1" applyAlignment="1" applyProtection="1">
      <alignment vertical="center"/>
      <protection hidden="1"/>
    </xf>
    <xf numFmtId="0" fontId="27" fillId="0" borderId="35" xfId="0" applyFont="1" applyBorder="1" applyAlignment="1" applyProtection="1">
      <alignment vertical="center"/>
      <protection hidden="1"/>
    </xf>
    <xf numFmtId="0" fontId="26" fillId="0" borderId="199" xfId="0" applyFont="1" applyBorder="1" applyAlignment="1" applyProtection="1">
      <alignment horizontal="center" vertical="distributed" textRotation="255"/>
      <protection hidden="1"/>
    </xf>
    <xf numFmtId="0" fontId="26" fillId="0" borderId="183" xfId="0" applyFont="1" applyBorder="1" applyAlignment="1" applyProtection="1">
      <alignment horizontal="center" vertical="distributed" textRotation="255"/>
      <protection hidden="1"/>
    </xf>
    <xf numFmtId="0" fontId="26" fillId="0" borderId="200" xfId="0" applyFont="1" applyBorder="1" applyAlignment="1" applyProtection="1">
      <alignment horizontal="center" vertical="distributed" textRotation="255"/>
      <protection hidden="1"/>
    </xf>
    <xf numFmtId="0" fontId="26" fillId="0" borderId="26" xfId="0" applyFont="1" applyBorder="1" applyAlignment="1" applyProtection="1">
      <alignment horizontal="center" vertical="distributed" textRotation="255"/>
      <protection hidden="1"/>
    </xf>
    <xf numFmtId="0" fontId="26" fillId="0" borderId="0" xfId="0" applyFont="1" applyBorder="1" applyAlignment="1" applyProtection="1">
      <alignment horizontal="center" vertical="distributed" textRotation="255"/>
      <protection hidden="1"/>
    </xf>
    <xf numFmtId="0" fontId="26" fillId="0" borderId="106" xfId="0" applyFont="1" applyBorder="1" applyAlignment="1" applyProtection="1">
      <alignment horizontal="center" vertical="distributed" textRotation="255"/>
      <protection hidden="1"/>
    </xf>
    <xf numFmtId="0" fontId="26" fillId="0" borderId="201" xfId="0" applyFont="1" applyBorder="1" applyAlignment="1" applyProtection="1">
      <alignment horizontal="distributed" vertical="center"/>
      <protection hidden="1"/>
    </xf>
    <xf numFmtId="0" fontId="19" fillId="0" borderId="102" xfId="0" applyFont="1" applyBorder="1" applyAlignment="1" applyProtection="1">
      <alignment vertical="top"/>
      <protection hidden="1"/>
    </xf>
    <xf numFmtId="0" fontId="19" fillId="0" borderId="72" xfId="0" applyFont="1" applyBorder="1" applyAlignment="1" applyProtection="1">
      <alignment vertical="top"/>
      <protection hidden="1"/>
    </xf>
    <xf numFmtId="0" fontId="19" fillId="0" borderId="71" xfId="0" applyFont="1" applyBorder="1" applyAlignment="1" applyProtection="1">
      <alignment vertical="top"/>
      <protection hidden="1"/>
    </xf>
    <xf numFmtId="0" fontId="28" fillId="0" borderId="101" xfId="0" applyNumberFormat="1" applyFont="1" applyFill="1" applyBorder="1" applyAlignment="1" applyProtection="1">
      <alignment horizontal="center" vertical="center"/>
      <protection hidden="1"/>
    </xf>
    <xf numFmtId="0" fontId="28" fillId="0" borderId="201" xfId="0" applyNumberFormat="1" applyFont="1" applyFill="1" applyBorder="1" applyAlignment="1" applyProtection="1">
      <alignment horizontal="center" vertical="center"/>
      <protection hidden="1"/>
    </xf>
    <xf numFmtId="0" fontId="32" fillId="0" borderId="23" xfId="0" applyFont="1" applyBorder="1" applyAlignment="1" applyProtection="1">
      <alignment horizontal="left" vertical="center" wrapText="1" indent="1"/>
      <protection hidden="1"/>
    </xf>
    <xf numFmtId="0" fontId="32" fillId="0" borderId="0" xfId="0" applyFont="1" applyBorder="1" applyAlignment="1" applyProtection="1">
      <alignment horizontal="left" vertical="center" wrapText="1" indent="1"/>
      <protection hidden="1"/>
    </xf>
    <xf numFmtId="0" fontId="32" fillId="0" borderId="24" xfId="0" applyFont="1" applyBorder="1" applyAlignment="1" applyProtection="1">
      <alignment horizontal="left" vertical="center" wrapText="1" indent="1"/>
      <protection hidden="1"/>
    </xf>
    <xf numFmtId="0" fontId="32" fillId="0" borderId="110" xfId="0" applyFont="1" applyBorder="1" applyAlignment="1" applyProtection="1">
      <alignment horizontal="left" vertical="center" wrapText="1" indent="1"/>
      <protection hidden="1"/>
    </xf>
    <xf numFmtId="0" fontId="32" fillId="0" borderId="106" xfId="0" applyFont="1" applyBorder="1" applyAlignment="1" applyProtection="1">
      <alignment horizontal="left" vertical="center" wrapText="1" indent="1"/>
      <protection hidden="1"/>
    </xf>
    <xf numFmtId="0" fontId="32" fillId="0" borderId="107" xfId="0" applyFont="1" applyBorder="1" applyAlignment="1" applyProtection="1">
      <alignment horizontal="left" vertical="center" wrapText="1" indent="1"/>
      <protection hidden="1"/>
    </xf>
    <xf numFmtId="1" fontId="24" fillId="0" borderId="202" xfId="0" applyNumberFormat="1" applyFont="1" applyFill="1" applyBorder="1" applyAlignment="1" applyProtection="1">
      <alignment horizontal="distributed" vertical="center"/>
      <protection hidden="1"/>
    </xf>
    <xf numFmtId="0" fontId="22" fillId="0" borderId="102" xfId="0" applyFont="1" applyBorder="1" applyAlignment="1" applyProtection="1">
      <alignment horizontal="center" vertical="center"/>
      <protection hidden="1"/>
    </xf>
    <xf numFmtId="0" fontId="22" fillId="0" borderId="72" xfId="0" applyFont="1" applyBorder="1" applyAlignment="1" applyProtection="1">
      <alignment horizontal="center" vertical="center"/>
      <protection hidden="1"/>
    </xf>
    <xf numFmtId="0" fontId="22" fillId="0" borderId="71" xfId="0" applyFont="1" applyBorder="1" applyAlignment="1" applyProtection="1">
      <alignment horizontal="center" vertical="center"/>
      <protection hidden="1"/>
    </xf>
    <xf numFmtId="0" fontId="19" fillId="0" borderId="102" xfId="0" applyFont="1" applyBorder="1" applyAlignment="1" applyProtection="1">
      <alignment horizontal="left" vertical="top"/>
      <protection hidden="1"/>
    </xf>
    <xf numFmtId="0" fontId="19" fillId="0" borderId="72" xfId="0" applyFont="1" applyBorder="1" applyAlignment="1" applyProtection="1">
      <alignment horizontal="left" vertical="top"/>
      <protection hidden="1"/>
    </xf>
    <xf numFmtId="0" fontId="20" fillId="0" borderId="72" xfId="0" applyFont="1" applyBorder="1" applyAlignment="1" applyProtection="1">
      <alignment horizontal="left" vertical="top"/>
      <protection hidden="1"/>
    </xf>
    <xf numFmtId="0" fontId="26" fillId="0" borderId="200" xfId="0" applyFont="1" applyBorder="1" applyAlignment="1" applyProtection="1">
      <alignment horizontal="distributed" vertical="center" wrapText="1"/>
      <protection hidden="1"/>
    </xf>
    <xf numFmtId="0" fontId="26" fillId="0" borderId="26" xfId="0" applyFont="1" applyBorder="1" applyAlignment="1" applyProtection="1">
      <alignment horizontal="distributed" vertical="center"/>
      <protection hidden="1"/>
    </xf>
    <xf numFmtId="0" fontId="26" fillId="0" borderId="51" xfId="0" applyFont="1" applyBorder="1" applyAlignment="1" applyProtection="1">
      <alignment horizontal="distributed" vertical="center"/>
      <protection hidden="1"/>
    </xf>
    <xf numFmtId="0" fontId="37" fillId="0" borderId="121" xfId="0" applyFont="1" applyBorder="1" applyAlignment="1" applyProtection="1">
      <alignment horizontal="center" vertical="center"/>
      <protection hidden="1"/>
    </xf>
    <xf numFmtId="0" fontId="37" fillId="0" borderId="102" xfId="0" applyFont="1" applyBorder="1" applyAlignment="1" applyProtection="1">
      <alignment horizontal="center" vertical="center"/>
      <protection hidden="1"/>
    </xf>
    <xf numFmtId="0" fontId="26" fillId="0" borderId="121" xfId="0" applyFont="1" applyBorder="1" applyAlignment="1" applyProtection="1">
      <alignment horizontal="distributed" vertical="center"/>
      <protection hidden="1"/>
    </xf>
    <xf numFmtId="0" fontId="26" fillId="0" borderId="183" xfId="0" applyFont="1" applyBorder="1" applyAlignment="1" applyProtection="1">
      <alignment horizontal="distributed" vertical="center"/>
      <protection hidden="1"/>
    </xf>
    <xf numFmtId="0" fontId="27" fillId="0" borderId="203" xfId="0" applyFont="1" applyFill="1" applyBorder="1" applyAlignment="1" applyProtection="1">
      <alignment vertical="center" textRotation="255"/>
      <protection hidden="1"/>
    </xf>
    <xf numFmtId="0" fontId="27" fillId="0" borderId="120" xfId="0" applyFont="1" applyFill="1" applyBorder="1" applyAlignment="1" applyProtection="1">
      <alignment vertical="center" textRotation="255"/>
      <protection hidden="1"/>
    </xf>
    <xf numFmtId="0" fontId="27" fillId="0" borderId="32" xfId="0" applyFont="1" applyFill="1" applyBorder="1" applyAlignment="1" applyProtection="1">
      <alignment vertical="center" textRotation="255"/>
      <protection hidden="1"/>
    </xf>
    <xf numFmtId="0" fontId="27" fillId="0" borderId="121" xfId="0" applyFont="1" applyFill="1" applyBorder="1" applyAlignment="1" applyProtection="1">
      <alignment vertical="center" textRotation="255"/>
      <protection hidden="1"/>
    </xf>
    <xf numFmtId="0" fontId="27" fillId="0" borderId="172" xfId="0" applyFont="1" applyFill="1" applyBorder="1" applyAlignment="1" applyProtection="1">
      <alignment vertical="center" textRotation="255"/>
      <protection hidden="1"/>
    </xf>
    <xf numFmtId="0" fontId="27" fillId="0" borderId="204" xfId="0" applyFont="1" applyFill="1" applyBorder="1" applyAlignment="1" applyProtection="1">
      <alignment vertical="center" textRotation="255"/>
      <protection hidden="1"/>
    </xf>
    <xf numFmtId="0" fontId="27" fillId="0" borderId="205" xfId="0" applyFont="1" applyFill="1" applyBorder="1" applyAlignment="1" applyProtection="1">
      <alignment vertical="center" textRotation="255"/>
      <protection hidden="1"/>
    </xf>
    <xf numFmtId="0" fontId="27" fillId="0" borderId="33" xfId="0" applyFont="1" applyFill="1" applyBorder="1" applyAlignment="1" applyProtection="1">
      <alignment vertical="center" textRotation="255"/>
      <protection hidden="1"/>
    </xf>
    <xf numFmtId="0" fontId="19" fillId="0" borderId="28" xfId="0" applyFont="1" applyFill="1" applyBorder="1" applyAlignment="1" applyProtection="1">
      <alignment horizontal="left" vertical="top" textRotation="255"/>
      <protection hidden="1"/>
    </xf>
    <xf numFmtId="0" fontId="19" fillId="0" borderId="30" xfId="0" applyFont="1" applyFill="1" applyBorder="1" applyAlignment="1" applyProtection="1">
      <alignment horizontal="left" vertical="top" textRotation="255"/>
      <protection hidden="1"/>
    </xf>
    <xf numFmtId="0" fontId="27" fillId="0" borderId="206" xfId="0" applyFont="1" applyFill="1" applyBorder="1" applyAlignment="1" applyProtection="1">
      <alignment vertical="center" textRotation="255"/>
      <protection hidden="1"/>
    </xf>
    <xf numFmtId="0" fontId="27" fillId="0" borderId="118" xfId="0" applyFont="1" applyFill="1" applyBorder="1" applyAlignment="1" applyProtection="1">
      <alignment vertical="center" textRotation="255"/>
      <protection hidden="1"/>
    </xf>
    <xf numFmtId="0" fontId="29" fillId="0" borderId="49" xfId="0" applyFont="1" applyFill="1" applyBorder="1" applyAlignment="1" applyProtection="1">
      <alignment horizontal="center" vertical="top" shrinkToFit="1"/>
      <protection hidden="1"/>
    </xf>
    <xf numFmtId="0" fontId="29" fillId="0" borderId="207" xfId="0" applyFont="1" applyFill="1" applyBorder="1" applyAlignment="1" applyProtection="1">
      <alignment horizontal="center" vertical="top" shrinkToFit="1"/>
      <protection hidden="1"/>
    </xf>
    <xf numFmtId="0" fontId="29" fillId="0" borderId="89" xfId="0" applyFont="1" applyFill="1" applyBorder="1" applyAlignment="1" applyProtection="1">
      <alignment horizontal="center" vertical="top" shrinkToFit="1"/>
      <protection hidden="1"/>
    </xf>
    <xf numFmtId="0" fontId="29" fillId="0" borderId="73" xfId="0" applyFont="1" applyFill="1" applyBorder="1" applyAlignment="1" applyProtection="1">
      <alignment horizontal="center" vertical="top" shrinkToFit="1"/>
      <protection hidden="1"/>
    </xf>
    <xf numFmtId="0" fontId="36" fillId="0" borderId="208" xfId="0" applyFont="1" applyFill="1" applyBorder="1" applyAlignment="1" applyProtection="1">
      <alignment horizontal="center" vertical="center" shrinkToFit="1"/>
      <protection hidden="1"/>
    </xf>
    <xf numFmtId="0" fontId="36" fillId="0" borderId="54" xfId="0" applyFont="1" applyFill="1" applyBorder="1" applyAlignment="1" applyProtection="1">
      <alignment horizontal="center" vertical="center" shrinkToFit="1"/>
      <protection hidden="1"/>
    </xf>
    <xf numFmtId="0" fontId="36" fillId="0" borderId="55" xfId="0" applyFont="1" applyFill="1" applyBorder="1" applyAlignment="1" applyProtection="1">
      <alignment horizontal="center" vertical="center" shrinkToFit="1"/>
      <protection hidden="1"/>
    </xf>
    <xf numFmtId="0" fontId="42" fillId="0" borderId="200" xfId="0" applyFont="1" applyBorder="1" applyAlignment="1" applyProtection="1">
      <alignment horizontal="center" vertical="center"/>
      <protection hidden="1"/>
    </xf>
    <xf numFmtId="0" fontId="42" fillId="0" borderId="26" xfId="0" applyFont="1" applyBorder="1" applyAlignment="1" applyProtection="1">
      <alignment horizontal="center" vertical="center"/>
      <protection hidden="1"/>
    </xf>
    <xf numFmtId="0" fontId="42" fillId="0" borderId="110" xfId="0" applyFont="1" applyBorder="1" applyAlignment="1" applyProtection="1">
      <alignment horizontal="center" vertical="center" shrinkToFit="1"/>
      <protection hidden="1"/>
    </xf>
    <xf numFmtId="0" fontId="42" fillId="0" borderId="106" xfId="0" applyFont="1" applyBorder="1" applyAlignment="1" applyProtection="1">
      <alignment horizontal="center" vertical="center" shrinkToFit="1"/>
      <protection hidden="1"/>
    </xf>
    <xf numFmtId="0" fontId="42" fillId="0" borderId="107" xfId="0" applyFont="1" applyBorder="1" applyAlignment="1" applyProtection="1">
      <alignment horizontal="center" vertical="center" shrinkToFit="1"/>
      <protection hidden="1"/>
    </xf>
    <xf numFmtId="0" fontId="42" fillId="0" borderId="23" xfId="0" applyFont="1" applyBorder="1" applyAlignment="1" applyProtection="1">
      <alignment horizontal="distributed" vertical="center" wrapText="1"/>
      <protection hidden="1"/>
    </xf>
    <xf numFmtId="0" fontId="42" fillId="0" borderId="0" xfId="0" applyFont="1" applyBorder="1" applyAlignment="1" applyProtection="1">
      <alignment horizontal="distributed" vertical="center"/>
      <protection hidden="1"/>
    </xf>
    <xf numFmtId="0" fontId="42" fillId="0" borderId="24" xfId="0" applyFont="1" applyBorder="1" applyAlignment="1" applyProtection="1">
      <alignment horizontal="distributed" vertical="center"/>
      <protection hidden="1"/>
    </xf>
    <xf numFmtId="0" fontId="42" fillId="0" borderId="23" xfId="0" applyFont="1" applyBorder="1" applyAlignment="1" applyProtection="1">
      <alignment horizontal="distributed" vertical="center"/>
      <protection hidden="1"/>
    </xf>
    <xf numFmtId="0" fontId="42" fillId="0" borderId="209" xfId="0" applyFont="1" applyBorder="1" applyAlignment="1" applyProtection="1">
      <alignment horizontal="distributed" vertical="center"/>
      <protection hidden="1"/>
    </xf>
    <xf numFmtId="0" fontId="42" fillId="0" borderId="210" xfId="0" applyFont="1" applyBorder="1" applyAlignment="1" applyProtection="1">
      <alignment horizontal="distributed" vertical="center"/>
      <protection hidden="1"/>
    </xf>
    <xf numFmtId="0" fontId="42" fillId="0" borderId="211" xfId="0" applyFont="1" applyBorder="1" applyAlignment="1" applyProtection="1">
      <alignment horizontal="distributed" vertical="center"/>
      <protection hidden="1"/>
    </xf>
    <xf numFmtId="0" fontId="42" fillId="0" borderId="109" xfId="0" applyFont="1" applyBorder="1" applyAlignment="1" applyProtection="1">
      <alignment horizontal="center" vertical="center" shrinkToFit="1"/>
      <protection hidden="1"/>
    </xf>
    <xf numFmtId="0" fontId="42" fillId="0" borderId="201" xfId="0" applyFont="1" applyBorder="1" applyAlignment="1" applyProtection="1">
      <alignment horizontal="center" vertical="center" shrinkToFit="1"/>
      <protection hidden="1"/>
    </xf>
    <xf numFmtId="0" fontId="19" fillId="0" borderId="212" xfId="0" applyFont="1" applyFill="1" applyBorder="1" applyAlignment="1" applyProtection="1">
      <alignment horizontal="distributed" vertical="top"/>
      <protection hidden="1"/>
    </xf>
    <xf numFmtId="0" fontId="19" fillId="0" borderId="30" xfId="0" applyFont="1" applyFill="1" applyBorder="1" applyAlignment="1" applyProtection="1">
      <alignment horizontal="distributed" vertical="top"/>
      <protection hidden="1"/>
    </xf>
    <xf numFmtId="38" fontId="29" fillId="0" borderId="35" xfId="48" applyFont="1" applyFill="1" applyBorder="1" applyAlignment="1" applyProtection="1">
      <alignment horizontal="right" vertical="top"/>
      <protection hidden="1"/>
    </xf>
    <xf numFmtId="0" fontId="19" fillId="0" borderId="105" xfId="0" applyFont="1" applyBorder="1" applyAlignment="1" applyProtection="1">
      <alignment horizontal="distributed" vertical="top"/>
      <protection hidden="1"/>
    </xf>
    <xf numFmtId="0" fontId="42" fillId="0" borderId="109" xfId="0" applyFont="1" applyBorder="1" applyAlignment="1" applyProtection="1">
      <alignment horizontal="center" vertical="center"/>
      <protection hidden="1"/>
    </xf>
    <xf numFmtId="0" fontId="42" fillId="0" borderId="201" xfId="0" applyFont="1" applyBorder="1" applyAlignment="1" applyProtection="1">
      <alignment horizontal="center" vertical="center"/>
      <protection hidden="1"/>
    </xf>
    <xf numFmtId="38" fontId="39" fillId="0" borderId="0" xfId="48" applyFont="1" applyBorder="1" applyAlignment="1" applyProtection="1">
      <alignment horizontal="right" vertical="top" shrinkToFit="1"/>
      <protection hidden="1"/>
    </xf>
    <xf numFmtId="0" fontId="69" fillId="0" borderId="200" xfId="0" applyFont="1" applyBorder="1" applyAlignment="1" applyProtection="1">
      <alignment horizontal="distributed" vertical="center" wrapText="1"/>
      <protection hidden="1"/>
    </xf>
    <xf numFmtId="0" fontId="69" fillId="0" borderId="26" xfId="0" applyFont="1" applyBorder="1" applyAlignment="1" applyProtection="1">
      <alignment horizontal="distributed" vertical="center"/>
      <protection hidden="1"/>
    </xf>
    <xf numFmtId="0" fontId="69" fillId="0" borderId="51" xfId="0" applyFont="1" applyBorder="1" applyAlignment="1" applyProtection="1">
      <alignment horizontal="distributed" vertical="center"/>
      <protection hidden="1"/>
    </xf>
    <xf numFmtId="0" fontId="69" fillId="0" borderId="23" xfId="0" applyFont="1" applyBorder="1" applyAlignment="1" applyProtection="1">
      <alignment horizontal="distributed" vertical="center"/>
      <protection hidden="1"/>
    </xf>
    <xf numFmtId="0" fontId="69" fillId="0" borderId="0" xfId="0" applyFont="1" applyBorder="1" applyAlignment="1" applyProtection="1">
      <alignment horizontal="distributed" vertical="center"/>
      <protection hidden="1"/>
    </xf>
    <xf numFmtId="0" fontId="69" fillId="0" borderId="24" xfId="0" applyFont="1" applyBorder="1" applyAlignment="1" applyProtection="1">
      <alignment horizontal="distributed" vertical="center"/>
      <protection hidden="1"/>
    </xf>
    <xf numFmtId="0" fontId="69" fillId="0" borderId="110" xfId="0" applyFont="1" applyBorder="1" applyAlignment="1" applyProtection="1">
      <alignment horizontal="distributed" vertical="center"/>
      <protection hidden="1"/>
    </xf>
    <xf numFmtId="0" fontId="69" fillId="0" borderId="106" xfId="0" applyFont="1" applyBorder="1" applyAlignment="1" applyProtection="1">
      <alignment horizontal="distributed" vertical="center"/>
      <protection hidden="1"/>
    </xf>
    <xf numFmtId="0" fontId="69" fillId="0" borderId="107" xfId="0" applyFont="1" applyBorder="1" applyAlignment="1" applyProtection="1">
      <alignment horizontal="distributed" vertical="center"/>
      <protection hidden="1"/>
    </xf>
    <xf numFmtId="0" fontId="42" fillId="0" borderId="200" xfId="0" applyFont="1" applyBorder="1" applyAlignment="1" applyProtection="1">
      <alignment horizontal="distributed" vertical="center" wrapText="1"/>
      <protection hidden="1"/>
    </xf>
    <xf numFmtId="0" fontId="42" fillId="0" borderId="26" xfId="0" applyFont="1" applyBorder="1" applyAlignment="1" applyProtection="1">
      <alignment horizontal="distributed" vertical="center" wrapText="1"/>
      <protection hidden="1"/>
    </xf>
    <xf numFmtId="0" fontId="42" fillId="0" borderId="0" xfId="0" applyFont="1" applyBorder="1" applyAlignment="1" applyProtection="1">
      <alignment horizontal="distributed" vertical="center" wrapText="1"/>
      <protection hidden="1"/>
    </xf>
    <xf numFmtId="0" fontId="42" fillId="0" borderId="34" xfId="0" applyFont="1" applyBorder="1" applyAlignment="1" applyProtection="1">
      <alignment horizontal="distributed" vertical="center"/>
      <protection hidden="1"/>
    </xf>
    <xf numFmtId="0" fontId="42" fillId="0" borderId="35" xfId="0" applyFont="1" applyBorder="1" applyAlignment="1" applyProtection="1">
      <alignment horizontal="distributed" vertical="center"/>
      <protection hidden="1"/>
    </xf>
    <xf numFmtId="0" fontId="42" fillId="0" borderId="105" xfId="0" applyFont="1" applyBorder="1" applyAlignment="1" applyProtection="1">
      <alignment horizontal="distributed" vertical="center"/>
      <protection hidden="1"/>
    </xf>
    <xf numFmtId="0" fontId="42" fillId="0" borderId="110" xfId="0" applyFont="1" applyBorder="1" applyAlignment="1" applyProtection="1">
      <alignment horizontal="center" vertical="center"/>
      <protection hidden="1"/>
    </xf>
    <xf numFmtId="0" fontId="42" fillId="0" borderId="106" xfId="0" applyFont="1" applyBorder="1" applyAlignment="1" applyProtection="1">
      <alignment horizontal="center" vertical="center"/>
      <protection hidden="1"/>
    </xf>
    <xf numFmtId="0" fontId="41" fillId="0" borderId="200" xfId="0" applyFont="1" applyBorder="1" applyAlignment="1" applyProtection="1">
      <alignment horizontal="center" vertical="center" wrapText="1" shrinkToFit="1"/>
      <protection hidden="1"/>
    </xf>
    <xf numFmtId="0" fontId="41" fillId="0" borderId="51" xfId="0" applyFont="1" applyBorder="1" applyAlignment="1" applyProtection="1">
      <alignment horizontal="center" vertical="center" shrinkToFit="1"/>
      <protection hidden="1"/>
    </xf>
    <xf numFmtId="0" fontId="41" fillId="0" borderId="209" xfId="0" applyFont="1" applyBorder="1" applyAlignment="1" applyProtection="1">
      <alignment horizontal="center" vertical="center" shrinkToFit="1"/>
      <protection hidden="1"/>
    </xf>
    <xf numFmtId="0" fontId="41" fillId="0" borderId="211" xfId="0" applyFont="1" applyBorder="1" applyAlignment="1" applyProtection="1">
      <alignment horizontal="center" vertical="center" shrinkToFit="1"/>
      <protection hidden="1"/>
    </xf>
    <xf numFmtId="0" fontId="42" fillId="0" borderId="26" xfId="0" applyFont="1" applyBorder="1" applyAlignment="1" applyProtection="1">
      <alignment horizontal="distributed" vertical="center"/>
      <protection hidden="1"/>
    </xf>
    <xf numFmtId="0" fontId="19" fillId="0" borderId="75" xfId="0" applyFont="1" applyFill="1" applyBorder="1" applyAlignment="1" applyProtection="1">
      <alignment horizontal="distributed" vertical="top"/>
      <protection hidden="1"/>
    </xf>
    <xf numFmtId="0" fontId="19" fillId="0" borderId="26" xfId="0" applyFont="1" applyFill="1" applyBorder="1" applyAlignment="1" applyProtection="1">
      <alignment horizontal="distributed" vertical="top"/>
      <protection hidden="1"/>
    </xf>
    <xf numFmtId="0" fontId="19" fillId="0" borderId="76" xfId="0" applyFont="1" applyFill="1" applyBorder="1" applyAlignment="1" applyProtection="1">
      <alignment horizontal="distributed" vertical="top"/>
      <protection hidden="1"/>
    </xf>
    <xf numFmtId="0" fontId="19" fillId="0" borderId="35" xfId="0" applyFont="1" applyFill="1" applyBorder="1" applyAlignment="1" applyProtection="1">
      <alignment horizontal="distributed" vertical="top"/>
      <protection hidden="1"/>
    </xf>
    <xf numFmtId="0" fontId="29" fillId="0" borderId="213" xfId="0" applyFont="1" applyFill="1" applyBorder="1" applyAlignment="1" applyProtection="1">
      <alignment horizontal="center" vertical="top" shrinkToFit="1"/>
      <protection hidden="1"/>
    </xf>
    <xf numFmtId="0" fontId="29" fillId="0" borderId="214" xfId="0" applyFont="1" applyFill="1" applyBorder="1" applyAlignment="1" applyProtection="1">
      <alignment horizontal="center" vertical="top" shrinkToFit="1"/>
      <protection hidden="1"/>
    </xf>
    <xf numFmtId="0" fontId="19" fillId="0" borderId="28" xfId="0" applyFont="1" applyFill="1" applyBorder="1" applyAlignment="1" applyProtection="1">
      <alignment horizontal="distributed" vertical="top"/>
      <protection hidden="1"/>
    </xf>
    <xf numFmtId="0" fontId="29" fillId="0" borderId="49" xfId="0" applyNumberFormat="1" applyFont="1" applyFill="1" applyBorder="1" applyAlignment="1">
      <alignment horizontal="center" vertical="top"/>
    </xf>
    <xf numFmtId="0" fontId="29" fillId="0" borderId="0" xfId="0" applyNumberFormat="1" applyFont="1" applyFill="1" applyBorder="1" applyAlignment="1">
      <alignment horizontal="center" vertical="top"/>
    </xf>
    <xf numFmtId="0" fontId="29" fillId="0" borderId="207" xfId="0" applyNumberFormat="1" applyFont="1" applyFill="1" applyBorder="1" applyAlignment="1">
      <alignment horizontal="center" vertical="top"/>
    </xf>
    <xf numFmtId="0" fontId="29" fillId="0" borderId="130" xfId="0" applyNumberFormat="1" applyFont="1" applyFill="1" applyBorder="1" applyAlignment="1">
      <alignment horizontal="center" vertical="top"/>
    </xf>
    <xf numFmtId="0" fontId="29" fillId="0" borderId="106" xfId="0" applyNumberFormat="1" applyFont="1" applyFill="1" applyBorder="1" applyAlignment="1">
      <alignment horizontal="center" vertical="top"/>
    </xf>
    <xf numFmtId="0" fontId="29" fillId="0" borderId="129" xfId="0" applyNumberFormat="1" applyFont="1" applyFill="1" applyBorder="1" applyAlignment="1">
      <alignment horizontal="center" vertical="top"/>
    </xf>
    <xf numFmtId="0" fontId="29" fillId="0" borderId="0" xfId="0" applyFont="1" applyFill="1" applyBorder="1" applyAlignment="1" applyProtection="1">
      <alignment horizontal="center" vertical="top" shrinkToFit="1"/>
      <protection hidden="1"/>
    </xf>
    <xf numFmtId="0" fontId="29" fillId="0" borderId="210" xfId="0" applyFont="1" applyFill="1" applyBorder="1" applyAlignment="1" applyProtection="1">
      <alignment horizontal="center" vertical="top" shrinkToFit="1"/>
      <protection hidden="1"/>
    </xf>
    <xf numFmtId="38" fontId="36" fillId="0" borderId="49" xfId="48" applyFont="1" applyFill="1" applyBorder="1" applyAlignment="1" applyProtection="1">
      <alignment horizontal="right" vertical="top" shrinkToFit="1"/>
      <protection hidden="1"/>
    </xf>
    <xf numFmtId="38" fontId="36" fillId="0" borderId="0" xfId="48" applyFont="1" applyFill="1" applyBorder="1" applyAlignment="1" applyProtection="1">
      <alignment horizontal="right" vertical="top" shrinkToFit="1"/>
      <protection hidden="1"/>
    </xf>
    <xf numFmtId="38" fontId="36" fillId="0" borderId="207" xfId="48" applyFont="1" applyFill="1" applyBorder="1" applyAlignment="1" applyProtection="1">
      <alignment horizontal="right" vertical="top" shrinkToFit="1"/>
      <protection hidden="1"/>
    </xf>
    <xf numFmtId="38" fontId="36" fillId="0" borderId="89" xfId="48" applyFont="1" applyFill="1" applyBorder="1" applyAlignment="1" applyProtection="1">
      <alignment horizontal="right" vertical="top" shrinkToFit="1"/>
      <protection hidden="1"/>
    </xf>
    <xf numFmtId="38" fontId="36" fillId="0" borderId="210" xfId="48" applyFont="1" applyFill="1" applyBorder="1" applyAlignment="1" applyProtection="1">
      <alignment horizontal="right" vertical="top" shrinkToFit="1"/>
      <protection hidden="1"/>
    </xf>
    <xf numFmtId="38" fontId="36" fillId="0" borderId="73" xfId="48" applyFont="1" applyFill="1" applyBorder="1" applyAlignment="1" applyProtection="1">
      <alignment horizontal="right" vertical="top" shrinkToFit="1"/>
      <protection hidden="1"/>
    </xf>
    <xf numFmtId="0" fontId="19" fillId="0" borderId="34" xfId="0" applyFont="1" applyBorder="1" applyAlignment="1" applyProtection="1">
      <alignment horizontal="distributed" vertical="top"/>
      <protection hidden="1"/>
    </xf>
    <xf numFmtId="0" fontId="29" fillId="0" borderId="215" xfId="0" applyFont="1" applyFill="1" applyBorder="1" applyAlignment="1" applyProtection="1">
      <alignment horizontal="center" vertical="top" shrinkToFit="1"/>
      <protection hidden="1"/>
    </xf>
    <xf numFmtId="0" fontId="29" fillId="0" borderId="216" xfId="0" applyFont="1" applyFill="1" applyBorder="1" applyAlignment="1" applyProtection="1">
      <alignment horizontal="center" vertical="top" shrinkToFit="1"/>
      <protection hidden="1"/>
    </xf>
    <xf numFmtId="38" fontId="39" fillId="0" borderId="209" xfId="48" applyFont="1" applyBorder="1" applyAlignment="1" applyProtection="1">
      <alignment horizontal="right" vertical="top" shrinkToFit="1"/>
      <protection hidden="1"/>
    </xf>
    <xf numFmtId="38" fontId="39" fillId="0" borderId="210" xfId="48" applyFont="1" applyBorder="1" applyAlignment="1" applyProtection="1">
      <alignment horizontal="right" vertical="top" shrinkToFit="1"/>
      <protection hidden="1"/>
    </xf>
    <xf numFmtId="38" fontId="39" fillId="0" borderId="73" xfId="48" applyFont="1" applyBorder="1" applyAlignment="1" applyProtection="1">
      <alignment horizontal="right" vertical="top" shrinkToFit="1"/>
      <protection hidden="1"/>
    </xf>
    <xf numFmtId="38" fontId="39" fillId="0" borderId="89" xfId="48" applyFont="1" applyBorder="1" applyAlignment="1" applyProtection="1">
      <alignment horizontal="right" vertical="top" shrinkToFit="1"/>
      <protection hidden="1"/>
    </xf>
    <xf numFmtId="0" fontId="42" fillId="0" borderId="34" xfId="0" applyFont="1" applyBorder="1" applyAlignment="1" applyProtection="1">
      <alignment horizontal="distributed" vertical="center"/>
      <protection hidden="1"/>
    </xf>
    <xf numFmtId="0" fontId="42" fillId="0" borderId="35" xfId="0" applyFont="1" applyBorder="1" applyAlignment="1" applyProtection="1">
      <alignment horizontal="distributed" vertical="center"/>
      <protection hidden="1"/>
    </xf>
    <xf numFmtId="0" fontId="42" fillId="0" borderId="105" xfId="0" applyFont="1" applyBorder="1" applyAlignment="1" applyProtection="1">
      <alignment horizontal="distributed" vertical="center"/>
      <protection hidden="1"/>
    </xf>
    <xf numFmtId="0" fontId="29" fillId="0" borderId="217" xfId="0" applyFont="1" applyFill="1" applyBorder="1" applyAlignment="1" applyProtection="1">
      <alignment horizontal="center" vertical="top" shrinkToFit="1"/>
      <protection hidden="1"/>
    </xf>
    <xf numFmtId="0" fontId="29" fillId="0" borderId="218" xfId="0" applyFont="1" applyFill="1" applyBorder="1" applyAlignment="1" applyProtection="1">
      <alignment horizontal="center" vertical="top" shrinkToFit="1"/>
      <protection hidden="1"/>
    </xf>
    <xf numFmtId="0" fontId="29" fillId="0" borderId="215" xfId="0" applyNumberFormat="1" applyFont="1" applyFill="1" applyBorder="1" applyAlignment="1">
      <alignment horizontal="center" vertical="top"/>
    </xf>
    <xf numFmtId="0" fontId="29" fillId="0" borderId="219" xfId="0" applyNumberFormat="1" applyFont="1" applyFill="1" applyBorder="1" applyAlignment="1">
      <alignment horizontal="center" vertical="top"/>
    </xf>
    <xf numFmtId="0" fontId="19" fillId="0" borderId="220" xfId="0" applyFont="1" applyFill="1" applyBorder="1" applyAlignment="1" applyProtection="1">
      <alignment horizontal="distributed" vertical="top"/>
      <protection hidden="1"/>
    </xf>
    <xf numFmtId="0" fontId="19" fillId="0" borderId="26" xfId="0" applyFont="1" applyBorder="1" applyAlignment="1" applyProtection="1">
      <alignment horizontal="left" vertical="top" textRotation="255"/>
      <protection hidden="1"/>
    </xf>
    <xf numFmtId="0" fontId="29" fillId="0" borderId="221" xfId="0" applyFont="1" applyFill="1" applyBorder="1" applyAlignment="1" applyProtection="1">
      <alignment horizontal="center" vertical="top" shrinkToFit="1"/>
      <protection hidden="1"/>
    </xf>
    <xf numFmtId="0" fontId="29" fillId="0" borderId="222" xfId="0" applyFont="1" applyFill="1" applyBorder="1" applyAlignment="1" applyProtection="1">
      <alignment horizontal="center" vertical="top" shrinkToFit="1"/>
      <protection hidden="1"/>
    </xf>
    <xf numFmtId="0" fontId="29" fillId="0" borderId="223" xfId="0" applyFont="1" applyFill="1" applyBorder="1" applyAlignment="1" applyProtection="1">
      <alignment horizontal="center" vertical="top" shrinkToFit="1"/>
      <protection hidden="1"/>
    </xf>
    <xf numFmtId="0" fontId="29" fillId="0" borderId="224" xfId="0" applyFont="1" applyFill="1" applyBorder="1" applyAlignment="1" applyProtection="1">
      <alignment horizontal="center" vertical="top" shrinkToFit="1"/>
      <protection hidden="1"/>
    </xf>
    <xf numFmtId="38" fontId="42" fillId="0" borderId="102" xfId="48" applyFont="1" applyBorder="1" applyAlignment="1" applyProtection="1">
      <alignment horizontal="center" vertical="center" shrinkToFit="1"/>
      <protection hidden="1"/>
    </xf>
    <xf numFmtId="38" fontId="42" fillId="0" borderId="72" xfId="48" applyFont="1" applyBorder="1" applyAlignment="1" applyProtection="1">
      <alignment horizontal="center" vertical="center" shrinkToFit="1"/>
      <protection hidden="1"/>
    </xf>
    <xf numFmtId="0" fontId="42" fillId="0" borderId="32" xfId="0" applyFont="1" applyBorder="1" applyAlignment="1" applyProtection="1">
      <alignment horizontal="center" vertical="center"/>
      <protection hidden="1"/>
    </xf>
    <xf numFmtId="38" fontId="42" fillId="0" borderId="200" xfId="48" applyFont="1" applyBorder="1" applyAlignment="1" applyProtection="1">
      <alignment horizontal="distributed" vertical="center" shrinkToFit="1"/>
      <protection hidden="1"/>
    </xf>
    <xf numFmtId="38" fontId="42" fillId="0" borderId="26" xfId="48" applyFont="1" applyBorder="1" applyAlignment="1" applyProtection="1">
      <alignment horizontal="distributed" vertical="center" shrinkToFit="1"/>
      <protection hidden="1"/>
    </xf>
    <xf numFmtId="38" fontId="42" fillId="0" borderId="110" xfId="48" applyFont="1" applyBorder="1" applyAlignment="1" applyProtection="1">
      <alignment horizontal="distributed" vertical="center" shrinkToFit="1"/>
      <protection hidden="1"/>
    </xf>
    <xf numFmtId="38" fontId="42" fillId="0" borderId="106" xfId="48" applyFont="1" applyBorder="1" applyAlignment="1" applyProtection="1">
      <alignment horizontal="distributed" vertical="center" shrinkToFit="1"/>
      <protection hidden="1"/>
    </xf>
    <xf numFmtId="38" fontId="42" fillId="0" borderId="209" xfId="48" applyFont="1" applyBorder="1" applyAlignment="1" applyProtection="1">
      <alignment horizontal="center" vertical="center" shrinkToFit="1"/>
      <protection hidden="1"/>
    </xf>
    <xf numFmtId="38" fontId="42" fillId="0" borderId="210" xfId="48" applyFont="1" applyBorder="1" applyAlignment="1" applyProtection="1">
      <alignment horizontal="center" vertical="center" shrinkToFit="1"/>
      <protection hidden="1"/>
    </xf>
    <xf numFmtId="0" fontId="41" fillId="0" borderId="120" xfId="0" applyFont="1" applyBorder="1" applyAlignment="1" applyProtection="1">
      <alignment horizontal="center" vertical="center"/>
      <protection hidden="1"/>
    </xf>
    <xf numFmtId="38" fontId="29" fillId="0" borderId="146" xfId="48" applyFont="1" applyBorder="1" applyAlignment="1" applyProtection="1">
      <alignment horizontal="right" vertical="top"/>
      <protection hidden="1"/>
    </xf>
    <xf numFmtId="0" fontId="21" fillId="0" borderId="58" xfId="0" applyFont="1" applyBorder="1" applyAlignment="1" applyProtection="1">
      <alignment horizontal="left"/>
      <protection hidden="1"/>
    </xf>
    <xf numFmtId="0" fontId="28" fillId="0" borderId="196" xfId="0" applyNumberFormat="1" applyFont="1" applyFill="1" applyBorder="1" applyAlignment="1" applyProtection="1">
      <alignment horizontal="center" vertical="center"/>
      <protection hidden="1"/>
    </xf>
    <xf numFmtId="0" fontId="28" fillId="0" borderId="147" xfId="0" applyNumberFormat="1" applyFont="1" applyFill="1" applyBorder="1" applyAlignment="1" applyProtection="1">
      <alignment horizontal="center" vertical="center"/>
      <protection hidden="1"/>
    </xf>
    <xf numFmtId="1" fontId="24" fillId="0" borderId="225" xfId="0" applyNumberFormat="1" applyFont="1" applyFill="1" applyBorder="1" applyAlignment="1" applyProtection="1">
      <alignment horizontal="distributed" vertical="center"/>
      <protection hidden="1"/>
    </xf>
    <xf numFmtId="1" fontId="24" fillId="0" borderId="38" xfId="0" applyNumberFormat="1" applyFont="1" applyFill="1" applyBorder="1" applyAlignment="1" applyProtection="1">
      <alignment horizontal="distributed" vertical="center"/>
      <protection hidden="1"/>
    </xf>
    <xf numFmtId="1" fontId="24" fillId="0" borderId="226" xfId="0" applyNumberFormat="1" applyFont="1" applyFill="1" applyBorder="1" applyAlignment="1" applyProtection="1">
      <alignment horizontal="distributed" vertical="center"/>
      <protection hidden="1"/>
    </xf>
    <xf numFmtId="177" fontId="36" fillId="0" borderId="48" xfId="0" applyNumberFormat="1" applyFont="1" applyBorder="1" applyAlignment="1" applyProtection="1">
      <alignment horizontal="right" vertical="center" shrinkToFit="1"/>
      <protection locked="0"/>
    </xf>
    <xf numFmtId="0" fontId="50" fillId="0" borderId="195" xfId="0" applyFont="1" applyBorder="1" applyAlignment="1" applyProtection="1">
      <alignment vertical="top"/>
      <protection hidden="1"/>
    </xf>
    <xf numFmtId="0" fontId="50" fillId="0" borderId="196" xfId="0" applyFont="1" applyBorder="1" applyAlignment="1" applyProtection="1">
      <alignment vertical="top"/>
      <protection hidden="1"/>
    </xf>
    <xf numFmtId="0" fontId="29" fillId="0" borderId="92" xfId="0" applyFont="1" applyBorder="1" applyAlignment="1" applyProtection="1">
      <alignment horizontal="center" vertical="top" shrinkToFit="1"/>
      <protection hidden="1"/>
    </xf>
    <xf numFmtId="38" fontId="29" fillId="0" borderId="52" xfId="48" applyFont="1" applyBorder="1" applyAlignment="1" applyProtection="1" quotePrefix="1">
      <alignment horizontal="right" vertical="center"/>
      <protection hidden="1"/>
    </xf>
    <xf numFmtId="0" fontId="7" fillId="0" borderId="227" xfId="0" applyFont="1" applyBorder="1" applyAlignment="1" applyProtection="1">
      <alignment horizontal="right" vertical="top"/>
      <protection hidden="1"/>
    </xf>
    <xf numFmtId="0" fontId="7" fillId="0" borderId="21" xfId="0" applyFont="1" applyBorder="1" applyAlignment="1" applyProtection="1">
      <alignment horizontal="right" vertical="top"/>
      <protection hidden="1"/>
    </xf>
    <xf numFmtId="0" fontId="7" fillId="0" borderId="25" xfId="0" applyFont="1" applyBorder="1" applyAlignment="1" applyProtection="1">
      <alignment horizontal="distributed" vertical="top"/>
      <protection hidden="1"/>
    </xf>
    <xf numFmtId="0" fontId="3" fillId="0" borderId="52" xfId="0" applyFont="1" applyBorder="1" applyAlignment="1">
      <alignment/>
    </xf>
    <xf numFmtId="0" fontId="3" fillId="0" borderId="21" xfId="0" applyFont="1" applyBorder="1" applyAlignment="1">
      <alignment/>
    </xf>
    <xf numFmtId="38" fontId="29" fillId="0" borderId="228" xfId="48" applyFont="1" applyFill="1" applyBorder="1" applyAlignment="1" applyProtection="1">
      <alignment horizontal="right" vertical="center" shrinkToFit="1"/>
      <protection hidden="1"/>
    </xf>
    <xf numFmtId="38" fontId="29" fillId="0" borderId="50" xfId="48" applyFont="1" applyBorder="1" applyAlignment="1" applyProtection="1">
      <alignment horizontal="right" vertical="top" shrinkToFit="1"/>
      <protection hidden="1"/>
    </xf>
    <xf numFmtId="38" fontId="29" fillId="0" borderId="0" xfId="48" applyFont="1" applyBorder="1" applyAlignment="1" applyProtection="1">
      <alignment horizontal="right" vertical="top" shrinkToFit="1"/>
      <protection hidden="1"/>
    </xf>
    <xf numFmtId="38" fontId="29" fillId="0" borderId="18" xfId="48" applyFont="1" applyBorder="1" applyAlignment="1" applyProtection="1">
      <alignment horizontal="right" vertical="top" shrinkToFit="1"/>
      <protection hidden="1"/>
    </xf>
    <xf numFmtId="38" fontId="29" fillId="0" borderId="88" xfId="48" applyFont="1" applyBorder="1" applyAlignment="1" applyProtection="1">
      <alignment horizontal="right" vertical="top" shrinkToFit="1"/>
      <protection hidden="1"/>
    </xf>
    <xf numFmtId="38" fontId="29" fillId="0" borderId="92" xfId="48" applyFont="1" applyBorder="1" applyAlignment="1" applyProtection="1">
      <alignment horizontal="right" vertical="top" shrinkToFit="1"/>
      <protection hidden="1"/>
    </xf>
    <xf numFmtId="38" fontId="29" fillId="0" borderId="16" xfId="48" applyFont="1" applyBorder="1" applyAlignment="1" applyProtection="1">
      <alignment horizontal="right" vertical="top" shrinkToFit="1"/>
      <protection hidden="1"/>
    </xf>
    <xf numFmtId="178" fontId="25" fillId="0" borderId="40" xfId="0" applyNumberFormat="1" applyFont="1" applyBorder="1" applyAlignment="1" applyProtection="1">
      <alignment horizontal="center" vertical="center"/>
      <protection hidden="1"/>
    </xf>
    <xf numFmtId="178" fontId="25" fillId="0" borderId="48" xfId="0" applyNumberFormat="1" applyFont="1" applyBorder="1" applyAlignment="1" applyProtection="1">
      <alignment horizontal="center" vertical="center"/>
      <protection hidden="1"/>
    </xf>
    <xf numFmtId="178" fontId="25" fillId="0" borderId="41" xfId="0" applyNumberFormat="1" applyFont="1" applyBorder="1" applyAlignment="1" applyProtection="1">
      <alignment horizontal="center" vertical="center"/>
      <protection hidden="1"/>
    </xf>
    <xf numFmtId="178" fontId="25" fillId="0" borderId="197" xfId="0" applyNumberFormat="1" applyFont="1" applyBorder="1" applyAlignment="1" applyProtection="1">
      <alignment horizontal="center" vertical="center"/>
      <protection hidden="1"/>
    </xf>
    <xf numFmtId="178" fontId="25" fillId="0" borderId="132" xfId="0" applyNumberFormat="1" applyFont="1" applyBorder="1" applyAlignment="1" applyProtection="1">
      <alignment horizontal="center" vertical="center"/>
      <protection hidden="1"/>
    </xf>
    <xf numFmtId="178" fontId="25" fillId="0" borderId="133" xfId="0" applyNumberFormat="1" applyFont="1" applyBorder="1" applyAlignment="1" applyProtection="1">
      <alignment horizontal="center" vertical="center"/>
      <protection hidden="1"/>
    </xf>
    <xf numFmtId="0" fontId="53" fillId="0" borderId="180" xfId="0" applyFont="1" applyBorder="1" applyAlignment="1" applyProtection="1">
      <alignment horizontal="center" vertical="center"/>
      <protection hidden="1"/>
    </xf>
    <xf numFmtId="0" fontId="53" fillId="0" borderId="182" xfId="0" applyFont="1" applyBorder="1" applyAlignment="1" applyProtection="1">
      <alignment horizontal="center" vertical="center"/>
      <protection hidden="1"/>
    </xf>
    <xf numFmtId="0" fontId="113" fillId="0" borderId="154" xfId="0" applyFont="1" applyBorder="1" applyAlignment="1" applyProtection="1">
      <alignment vertical="distributed" textRotation="255" wrapText="1"/>
      <protection hidden="1"/>
    </xf>
    <xf numFmtId="0" fontId="113" fillId="0" borderId="229" xfId="0" applyFont="1" applyBorder="1" applyAlignment="1" applyProtection="1">
      <alignment vertical="distributed" textRotation="255" wrapText="1"/>
      <protection hidden="1"/>
    </xf>
    <xf numFmtId="0" fontId="113" fillId="0" borderId="155" xfId="0" applyFont="1" applyBorder="1" applyAlignment="1" applyProtection="1">
      <alignment vertical="distributed" textRotation="255" wrapText="1"/>
      <protection hidden="1"/>
    </xf>
    <xf numFmtId="0" fontId="113" fillId="0" borderId="230" xfId="0" applyFont="1" applyBorder="1" applyAlignment="1" applyProtection="1">
      <alignment vertical="distributed" textRotation="255" wrapText="1"/>
      <protection hidden="1"/>
    </xf>
    <xf numFmtId="0" fontId="113" fillId="0" borderId="156" xfId="0" applyFont="1" applyBorder="1" applyAlignment="1" applyProtection="1">
      <alignment vertical="distributed" textRotation="255" wrapText="1"/>
      <protection hidden="1"/>
    </xf>
    <xf numFmtId="0" fontId="113" fillId="0" borderId="231" xfId="0" applyFont="1" applyBorder="1" applyAlignment="1" applyProtection="1">
      <alignment vertical="distributed" textRotation="255" wrapText="1"/>
      <protection hidden="1"/>
    </xf>
    <xf numFmtId="0" fontId="113" fillId="0" borderId="232" xfId="0" applyFont="1" applyBorder="1" applyAlignment="1" applyProtection="1">
      <alignment horizontal="distributed" vertical="distributed" wrapText="1"/>
      <protection hidden="1"/>
    </xf>
    <xf numFmtId="0" fontId="113" fillId="0" borderId="233" xfId="0" applyFont="1" applyBorder="1" applyAlignment="1" applyProtection="1">
      <alignment horizontal="distributed" vertical="distributed" wrapText="1"/>
      <protection hidden="1"/>
    </xf>
    <xf numFmtId="0" fontId="113" fillId="0" borderId="234" xfId="0" applyFont="1" applyBorder="1" applyAlignment="1" applyProtection="1">
      <alignment horizontal="distributed" vertical="distributed" wrapText="1"/>
      <protection hidden="1"/>
    </xf>
    <xf numFmtId="179" fontId="25" fillId="0" borderId="134" xfId="0" applyNumberFormat="1" applyFont="1" applyBorder="1" applyAlignment="1" applyProtection="1">
      <alignment horizontal="center" vertical="center" shrinkToFit="1"/>
      <protection hidden="1"/>
    </xf>
    <xf numFmtId="179" fontId="25" fillId="0" borderId="56" xfId="0" applyNumberFormat="1" applyFont="1" applyBorder="1" applyAlignment="1" applyProtection="1">
      <alignment horizontal="center" vertical="center" shrinkToFit="1"/>
      <protection hidden="1"/>
    </xf>
    <xf numFmtId="0" fontId="29" fillId="0" borderId="145" xfId="0" applyFont="1" applyBorder="1" applyAlignment="1" applyProtection="1">
      <alignment horizontal="center" vertical="center" shrinkToFit="1"/>
      <protection hidden="1"/>
    </xf>
    <xf numFmtId="0" fontId="53" fillId="0" borderId="133" xfId="0" applyFont="1" applyBorder="1" applyAlignment="1" applyProtection="1">
      <alignment horizontal="distributed" vertical="center"/>
      <protection hidden="1"/>
    </xf>
    <xf numFmtId="0" fontId="53" fillId="0" borderId="182" xfId="0" applyFont="1" applyBorder="1" applyAlignment="1" applyProtection="1">
      <alignment horizontal="distributed" vertical="center"/>
      <protection hidden="1"/>
    </xf>
    <xf numFmtId="1" fontId="52" fillId="0" borderId="0" xfId="0" applyNumberFormat="1" applyFont="1" applyBorder="1" applyAlignment="1" applyProtection="1">
      <alignment vertical="center" shrinkToFit="1"/>
      <protection hidden="1"/>
    </xf>
    <xf numFmtId="0" fontId="114" fillId="0" borderId="235" xfId="0" applyFont="1" applyBorder="1" applyAlignment="1" applyProtection="1">
      <alignment horizontal="center" vertical="distributed" wrapText="1" shrinkToFit="1"/>
      <protection hidden="1"/>
    </xf>
    <xf numFmtId="0" fontId="113" fillId="0" borderId="236" xfId="0" applyFont="1" applyBorder="1" applyAlignment="1" applyProtection="1">
      <alignment horizontal="center" vertical="distributed" wrapText="1" shrinkToFit="1"/>
      <protection hidden="1"/>
    </xf>
    <xf numFmtId="0" fontId="113" fillId="0" borderId="237" xfId="0" applyFont="1" applyBorder="1" applyAlignment="1" applyProtection="1">
      <alignment horizontal="center" vertical="distributed" wrapText="1" shrinkToFit="1"/>
      <protection hidden="1"/>
    </xf>
    <xf numFmtId="0" fontId="113" fillId="0" borderId="238" xfId="0" applyFont="1" applyBorder="1" applyAlignment="1" applyProtection="1">
      <alignment horizontal="center" vertical="distributed" wrapText="1" shrinkToFit="1"/>
      <protection hidden="1"/>
    </xf>
    <xf numFmtId="0" fontId="113" fillId="0" borderId="239" xfId="0" applyFont="1" applyBorder="1" applyAlignment="1" applyProtection="1">
      <alignment horizontal="center" vertical="distributed" wrapText="1" shrinkToFit="1"/>
      <protection hidden="1"/>
    </xf>
    <xf numFmtId="0" fontId="113" fillId="0" borderId="240" xfId="0" applyFont="1" applyBorder="1" applyAlignment="1" applyProtection="1">
      <alignment horizontal="center" vertical="distributed" wrapText="1" shrinkToFit="1"/>
      <protection hidden="1"/>
    </xf>
    <xf numFmtId="0" fontId="113" fillId="0" borderId="241" xfId="0" applyFont="1" applyBorder="1" applyAlignment="1" applyProtection="1">
      <alignment horizontal="center" vertical="distributed" textRotation="255"/>
      <protection hidden="1"/>
    </xf>
    <xf numFmtId="0" fontId="113" fillId="0" borderId="242" xfId="0" applyFont="1" applyBorder="1" applyAlignment="1" applyProtection="1">
      <alignment horizontal="center" vertical="distributed" textRotation="255"/>
      <protection hidden="1"/>
    </xf>
    <xf numFmtId="0" fontId="113" fillId="0" borderId="243" xfId="0" applyFont="1" applyBorder="1" applyAlignment="1" applyProtection="1">
      <alignment horizontal="center" vertical="distributed" textRotation="255"/>
      <protection hidden="1"/>
    </xf>
    <xf numFmtId="0" fontId="53" fillId="0" borderId="244" xfId="0" applyFont="1" applyBorder="1" applyAlignment="1" applyProtection="1">
      <alignment horizontal="distributed" vertical="center"/>
      <protection hidden="1"/>
    </xf>
    <xf numFmtId="0" fontId="53" fillId="0" borderId="162" xfId="0" applyFont="1" applyBorder="1" applyAlignment="1" applyProtection="1">
      <alignment horizontal="distributed" vertical="center"/>
      <protection hidden="1"/>
    </xf>
    <xf numFmtId="0" fontId="53" fillId="0" borderId="245" xfId="0" applyFont="1" applyBorder="1" applyAlignment="1" applyProtection="1">
      <alignment horizontal="distributed" vertical="center"/>
      <protection hidden="1"/>
    </xf>
    <xf numFmtId="0" fontId="113" fillId="0" borderId="246" xfId="0" applyFont="1" applyFill="1" applyBorder="1" applyAlignment="1" applyProtection="1">
      <alignment vertical="distributed" textRotation="255" wrapText="1"/>
      <protection hidden="1"/>
    </xf>
    <xf numFmtId="0" fontId="113" fillId="0" borderId="138" xfId="0" applyFont="1" applyFill="1" applyBorder="1" applyAlignment="1" applyProtection="1">
      <alignment vertical="distributed" textRotation="255" wrapText="1"/>
      <protection hidden="1"/>
    </xf>
    <xf numFmtId="0" fontId="113" fillId="0" borderId="247" xfId="0" applyFont="1" applyFill="1" applyBorder="1" applyAlignment="1" applyProtection="1">
      <alignment vertical="distributed" textRotation="255" wrapText="1"/>
      <protection hidden="1"/>
    </xf>
    <xf numFmtId="0" fontId="113" fillId="0" borderId="131" xfId="0" applyFont="1" applyFill="1" applyBorder="1" applyAlignment="1" applyProtection="1">
      <alignment vertical="distributed" textRotation="255" wrapText="1"/>
      <protection hidden="1"/>
    </xf>
    <xf numFmtId="0" fontId="113" fillId="0" borderId="140" xfId="0" applyFont="1" applyBorder="1" applyAlignment="1" applyProtection="1">
      <alignment horizontal="center" vertical="center"/>
      <protection hidden="1"/>
    </xf>
    <xf numFmtId="1" fontId="54" fillId="0" borderId="134" xfId="0" applyNumberFormat="1" applyFont="1" applyBorder="1" applyAlignment="1" applyProtection="1">
      <alignment horizontal="center" vertical="center" shrinkToFit="1"/>
      <protection hidden="1"/>
    </xf>
    <xf numFmtId="1" fontId="54" fillId="0" borderId="56" xfId="0" applyNumberFormat="1" applyFont="1" applyBorder="1" applyAlignment="1" applyProtection="1">
      <alignment horizontal="center" vertical="center" shrinkToFit="1"/>
      <protection hidden="1"/>
    </xf>
    <xf numFmtId="0" fontId="49" fillId="0" borderId="0" xfId="0" applyFont="1" applyBorder="1" applyAlignment="1" applyProtection="1">
      <alignment horizontal="left" vertical="top" textRotation="255"/>
      <protection hidden="1"/>
    </xf>
    <xf numFmtId="0" fontId="46" fillId="0" borderId="25" xfId="0" applyFont="1" applyBorder="1" applyAlignment="1" applyProtection="1">
      <alignment horizontal="distributed" vertical="center" wrapText="1"/>
      <protection hidden="1"/>
    </xf>
    <xf numFmtId="0" fontId="46" fillId="0" borderId="52" xfId="0" applyFont="1" applyBorder="1" applyAlignment="1" applyProtection="1">
      <alignment horizontal="distributed" vertical="center"/>
      <protection hidden="1"/>
    </xf>
    <xf numFmtId="0" fontId="46" fillId="0" borderId="21" xfId="0" applyFont="1" applyBorder="1" applyAlignment="1" applyProtection="1">
      <alignment horizontal="distributed" vertical="center"/>
      <protection hidden="1"/>
    </xf>
    <xf numFmtId="0" fontId="46" fillId="0" borderId="50" xfId="0" applyFont="1" applyBorder="1" applyAlignment="1" applyProtection="1">
      <alignment horizontal="distributed" vertical="center"/>
      <protection hidden="1"/>
    </xf>
    <xf numFmtId="0" fontId="46" fillId="0" borderId="0" xfId="0" applyFont="1" applyBorder="1" applyAlignment="1" applyProtection="1">
      <alignment horizontal="distributed" vertical="center"/>
      <protection hidden="1"/>
    </xf>
    <xf numFmtId="0" fontId="46" fillId="0" borderId="18" xfId="0" applyFont="1" applyBorder="1" applyAlignment="1" applyProtection="1">
      <alignment horizontal="distributed" vertical="center"/>
      <protection hidden="1"/>
    </xf>
    <xf numFmtId="0" fontId="46" fillId="0" borderId="88" xfId="0" applyFont="1" applyBorder="1" applyAlignment="1" applyProtection="1">
      <alignment horizontal="distributed" vertical="center"/>
      <protection hidden="1"/>
    </xf>
    <xf numFmtId="0" fontId="46" fillId="0" borderId="92" xfId="0" applyFont="1" applyBorder="1" applyAlignment="1" applyProtection="1">
      <alignment horizontal="distributed" vertical="center"/>
      <protection hidden="1"/>
    </xf>
    <xf numFmtId="0" fontId="46" fillId="0" borderId="16" xfId="0" applyFont="1" applyBorder="1" applyAlignment="1" applyProtection="1">
      <alignment horizontal="distributed" vertical="center"/>
      <protection hidden="1"/>
    </xf>
    <xf numFmtId="0" fontId="43" fillId="0" borderId="25" xfId="0" applyFont="1" applyBorder="1" applyAlignment="1" applyProtection="1">
      <alignment horizontal="distributed" vertical="center" wrapText="1" shrinkToFit="1"/>
      <protection hidden="1"/>
    </xf>
    <xf numFmtId="0" fontId="43" fillId="0" borderId="52" xfId="0" applyFont="1" applyBorder="1" applyAlignment="1" applyProtection="1">
      <alignment horizontal="distributed" vertical="center" wrapText="1" shrinkToFit="1"/>
      <protection hidden="1"/>
    </xf>
    <xf numFmtId="0" fontId="43" fillId="0" borderId="21" xfId="0" applyFont="1" applyBorder="1" applyAlignment="1" applyProtection="1">
      <alignment horizontal="distributed" vertical="center" wrapText="1" shrinkToFit="1"/>
      <protection hidden="1"/>
    </xf>
    <xf numFmtId="0" fontId="43" fillId="0" borderId="50" xfId="0" applyFont="1" applyBorder="1" applyAlignment="1" applyProtection="1">
      <alignment horizontal="distributed" vertical="center" wrapText="1" shrinkToFit="1"/>
      <protection hidden="1"/>
    </xf>
    <xf numFmtId="0" fontId="43" fillId="0" borderId="0" xfId="0" applyFont="1" applyBorder="1" applyAlignment="1" applyProtection="1">
      <alignment horizontal="distributed" vertical="center" wrapText="1" shrinkToFit="1"/>
      <protection hidden="1"/>
    </xf>
    <xf numFmtId="0" fontId="43" fillId="0" borderId="18" xfId="0" applyFont="1" applyBorder="1" applyAlignment="1" applyProtection="1">
      <alignment horizontal="distributed" vertical="center" wrapText="1" shrinkToFit="1"/>
      <protection hidden="1"/>
    </xf>
    <xf numFmtId="0" fontId="43" fillId="0" borderId="88" xfId="0" applyFont="1" applyBorder="1" applyAlignment="1" applyProtection="1">
      <alignment horizontal="distributed" vertical="center" wrapText="1" shrinkToFit="1"/>
      <protection hidden="1"/>
    </xf>
    <xf numFmtId="0" fontId="43" fillId="0" borderId="92" xfId="0" applyFont="1" applyBorder="1" applyAlignment="1" applyProtection="1">
      <alignment horizontal="distributed" vertical="center" wrapText="1" shrinkToFit="1"/>
      <protection hidden="1"/>
    </xf>
    <xf numFmtId="0" fontId="43" fillId="0" borderId="16" xfId="0" applyFont="1" applyBorder="1" applyAlignment="1" applyProtection="1">
      <alignment horizontal="distributed" vertical="center" wrapText="1" shrinkToFit="1"/>
      <protection hidden="1"/>
    </xf>
    <xf numFmtId="0" fontId="43" fillId="0" borderId="0" xfId="0" applyFont="1" applyBorder="1" applyAlignment="1" applyProtection="1">
      <alignment horizontal="distributed" vertical="center" wrapText="1"/>
      <protection hidden="1"/>
    </xf>
    <xf numFmtId="0" fontId="43" fillId="0" borderId="0" xfId="0" applyFont="1" applyBorder="1" applyAlignment="1" applyProtection="1">
      <alignment horizontal="distributed" vertical="center"/>
      <protection hidden="1"/>
    </xf>
    <xf numFmtId="0" fontId="43" fillId="0" borderId="25" xfId="0" applyFont="1" applyBorder="1" applyAlignment="1" applyProtection="1">
      <alignment horizontal="distributed" vertical="center" wrapText="1"/>
      <protection hidden="1"/>
    </xf>
    <xf numFmtId="0" fontId="43" fillId="0" borderId="52" xfId="0" applyFont="1" applyBorder="1" applyAlignment="1" applyProtection="1">
      <alignment horizontal="distributed" vertical="center" wrapText="1"/>
      <protection hidden="1"/>
    </xf>
    <xf numFmtId="0" fontId="43" fillId="0" borderId="52" xfId="0" applyFont="1" applyBorder="1" applyAlignment="1" applyProtection="1">
      <alignment horizontal="distributed" vertical="center"/>
      <protection hidden="1"/>
    </xf>
    <xf numFmtId="0" fontId="43" fillId="0" borderId="50" xfId="0" applyFont="1" applyBorder="1" applyAlignment="1" applyProtection="1">
      <alignment horizontal="distributed" vertical="center"/>
      <protection hidden="1"/>
    </xf>
    <xf numFmtId="0" fontId="43" fillId="0" borderId="88" xfId="0" applyFont="1" applyBorder="1" applyAlignment="1" applyProtection="1">
      <alignment horizontal="distributed" vertical="center"/>
      <protection hidden="1"/>
    </xf>
    <xf numFmtId="0" fontId="43" fillId="0" borderId="92" xfId="0" applyFont="1" applyBorder="1" applyAlignment="1" applyProtection="1">
      <alignment horizontal="distributed" vertical="center"/>
      <protection hidden="1"/>
    </xf>
    <xf numFmtId="0" fontId="28" fillId="0" borderId="13" xfId="0" applyNumberFormat="1" applyFont="1" applyFill="1" applyBorder="1" applyAlignment="1" applyProtection="1">
      <alignment horizontal="center" vertical="center"/>
      <protection hidden="1"/>
    </xf>
    <xf numFmtId="0" fontId="28" fillId="0" borderId="12" xfId="0" applyNumberFormat="1" applyFont="1" applyFill="1" applyBorder="1" applyAlignment="1" applyProtection="1">
      <alignment horizontal="center" vertical="center"/>
      <protection hidden="1"/>
    </xf>
    <xf numFmtId="38" fontId="40" fillId="0" borderId="88" xfId="48" applyFont="1" applyBorder="1" applyAlignment="1" applyProtection="1">
      <alignment horizontal="right" vertical="top" shrinkToFit="1"/>
      <protection hidden="1"/>
    </xf>
    <xf numFmtId="38" fontId="40" fillId="0" borderId="92" xfId="48" applyFont="1" applyBorder="1" applyAlignment="1">
      <alignment horizontal="right" vertical="top" shrinkToFit="1"/>
    </xf>
    <xf numFmtId="38" fontId="40" fillId="0" borderId="16" xfId="48" applyFont="1" applyBorder="1" applyAlignment="1">
      <alignment horizontal="right" vertical="top" shrinkToFit="1"/>
    </xf>
    <xf numFmtId="0" fontId="31" fillId="0" borderId="11" xfId="0" applyFont="1" applyBorder="1" applyAlignment="1" applyProtection="1">
      <alignment vertical="top"/>
      <protection hidden="1"/>
    </xf>
    <xf numFmtId="0" fontId="31" fillId="0" borderId="13" xfId="0" applyFont="1" applyBorder="1" applyAlignment="1" applyProtection="1">
      <alignment vertical="top"/>
      <protection hidden="1"/>
    </xf>
    <xf numFmtId="177" fontId="29" fillId="0" borderId="52" xfId="0" applyNumberFormat="1" applyFont="1" applyBorder="1" applyAlignment="1" applyProtection="1">
      <alignment horizontal="right" vertical="center" shrinkToFit="1"/>
      <protection locked="0"/>
    </xf>
    <xf numFmtId="0" fontId="31" fillId="0" borderId="25" xfId="0" applyFont="1" applyBorder="1" applyAlignment="1" applyProtection="1">
      <alignment vertical="center"/>
      <protection hidden="1"/>
    </xf>
    <xf numFmtId="0" fontId="31" fillId="0" borderId="52" xfId="0" applyFont="1" applyBorder="1" applyAlignment="1" applyProtection="1">
      <alignment vertical="center"/>
      <protection hidden="1"/>
    </xf>
    <xf numFmtId="1" fontId="24" fillId="0" borderId="13" xfId="0" applyNumberFormat="1" applyFont="1" applyFill="1" applyBorder="1" applyAlignment="1" applyProtection="1">
      <alignment horizontal="distributed" vertical="center"/>
      <protection hidden="1"/>
    </xf>
    <xf numFmtId="1" fontId="24" fillId="0" borderId="12" xfId="0" applyNumberFormat="1" applyFont="1" applyFill="1" applyBorder="1" applyAlignment="1" applyProtection="1">
      <alignment horizontal="distributed" vertical="center"/>
      <protection hidden="1"/>
    </xf>
    <xf numFmtId="1" fontId="30" fillId="0" borderId="52" xfId="0" applyNumberFormat="1" applyFont="1" applyBorder="1" applyAlignment="1" applyProtection="1">
      <alignment horizontal="distributed" vertical="center"/>
      <protection hidden="1"/>
    </xf>
    <xf numFmtId="1" fontId="30" fillId="0" borderId="21" xfId="0" applyNumberFormat="1" applyFont="1" applyBorder="1" applyAlignment="1" applyProtection="1">
      <alignment horizontal="distributed" vertical="center"/>
      <protection hidden="1"/>
    </xf>
    <xf numFmtId="1" fontId="30" fillId="0" borderId="92" xfId="0" applyNumberFormat="1" applyFont="1" applyBorder="1" applyAlignment="1" applyProtection="1">
      <alignment horizontal="distributed" vertical="center"/>
      <protection hidden="1"/>
    </xf>
    <xf numFmtId="1" fontId="30" fillId="0" borderId="16" xfId="0" applyNumberFormat="1" applyFont="1" applyBorder="1" applyAlignment="1" applyProtection="1">
      <alignment horizontal="distributed" vertical="center"/>
      <protection hidden="1"/>
    </xf>
    <xf numFmtId="1" fontId="34" fillId="0" borderId="88" xfId="0" applyNumberFormat="1" applyFont="1" applyBorder="1" applyAlignment="1" applyProtection="1">
      <alignment horizontal="center" vertical="center" shrinkToFit="1"/>
      <protection hidden="1"/>
    </xf>
    <xf numFmtId="1" fontId="34" fillId="0" borderId="92" xfId="0" applyNumberFormat="1" applyFont="1" applyBorder="1" applyAlignment="1" applyProtection="1">
      <alignment horizontal="center" vertical="center" shrinkToFit="1"/>
      <protection hidden="1"/>
    </xf>
    <xf numFmtId="0" fontId="7" fillId="0" borderId="50" xfId="0" applyFont="1" applyBorder="1" applyAlignment="1" applyProtection="1">
      <alignment horizontal="right" vertical="top"/>
      <protection hidden="1"/>
    </xf>
    <xf numFmtId="0" fontId="7" fillId="0" borderId="0" xfId="0" applyFont="1" applyBorder="1" applyAlignment="1" applyProtection="1">
      <alignment horizontal="right" vertical="top"/>
      <protection hidden="1"/>
    </xf>
    <xf numFmtId="0" fontId="7" fillId="0" borderId="18" xfId="0" applyFont="1" applyBorder="1" applyAlignment="1" applyProtection="1">
      <alignment horizontal="right" vertical="top"/>
      <protection hidden="1"/>
    </xf>
    <xf numFmtId="38" fontId="40" fillId="0" borderId="92" xfId="48" applyFont="1" applyBorder="1" applyAlignment="1" applyProtection="1">
      <alignment horizontal="right" vertical="top" shrinkToFit="1"/>
      <protection hidden="1"/>
    </xf>
    <xf numFmtId="38" fontId="40" fillId="0" borderId="16" xfId="48" applyFont="1" applyBorder="1" applyAlignment="1" applyProtection="1">
      <alignment horizontal="right" vertical="top" shrinkToFit="1"/>
      <protection hidden="1"/>
    </xf>
    <xf numFmtId="38" fontId="16" fillId="0" borderId="52" xfId="48" applyFont="1" applyBorder="1" applyAlignment="1" applyProtection="1">
      <alignment horizontal="right" vertical="center" shrinkToFit="1"/>
      <protection hidden="1"/>
    </xf>
    <xf numFmtId="38" fontId="16" fillId="0" borderId="52" xfId="48" applyFont="1" applyBorder="1" applyAlignment="1">
      <alignment horizontal="right" vertical="center" shrinkToFit="1"/>
    </xf>
    <xf numFmtId="0" fontId="43" fillId="0" borderId="11" xfId="0" applyFont="1" applyBorder="1" applyAlignment="1" applyProtection="1">
      <alignment horizontal="center" vertical="center"/>
      <protection hidden="1"/>
    </xf>
    <xf numFmtId="0" fontId="43" fillId="0" borderId="13" xfId="0" applyFont="1" applyBorder="1" applyAlignment="1" applyProtection="1">
      <alignment horizontal="center" vertical="center"/>
      <protection hidden="1"/>
    </xf>
    <xf numFmtId="0" fontId="43" fillId="0" borderId="12" xfId="0" applyFont="1" applyBorder="1" applyAlignment="1" applyProtection="1">
      <alignment horizontal="center" vertical="center"/>
      <protection hidden="1"/>
    </xf>
    <xf numFmtId="0" fontId="43" fillId="0" borderId="25" xfId="0" applyFont="1" applyBorder="1" applyAlignment="1" applyProtection="1">
      <alignment horizontal="distributed" vertical="center"/>
      <protection hidden="1"/>
    </xf>
    <xf numFmtId="0" fontId="43" fillId="0" borderId="52" xfId="0" applyFont="1" applyBorder="1" applyAlignment="1" applyProtection="1">
      <alignment horizontal="distributed" vertical="center"/>
      <protection hidden="1"/>
    </xf>
    <xf numFmtId="0" fontId="43" fillId="0" borderId="21" xfId="0" applyFont="1" applyBorder="1" applyAlignment="1" applyProtection="1">
      <alignment horizontal="distributed" vertical="center"/>
      <protection hidden="1"/>
    </xf>
    <xf numFmtId="0" fontId="7" fillId="0" borderId="25" xfId="0" applyFont="1" applyBorder="1" applyAlignment="1" applyProtection="1">
      <alignment horizontal="right" vertical="top"/>
      <protection hidden="1"/>
    </xf>
    <xf numFmtId="0" fontId="7" fillId="0" borderId="52" xfId="0" applyFont="1" applyBorder="1" applyAlignment="1" applyProtection="1">
      <alignment horizontal="right" vertical="top"/>
      <protection hidden="1"/>
    </xf>
    <xf numFmtId="0" fontId="7" fillId="0" borderId="52" xfId="0" applyFont="1" applyBorder="1" applyAlignment="1" applyProtection="1">
      <alignment horizontal="distributed" vertical="top"/>
      <protection hidden="1"/>
    </xf>
    <xf numFmtId="0" fontId="43" fillId="0" borderId="0" xfId="0" applyFont="1" applyBorder="1" applyAlignment="1" applyProtection="1">
      <alignment horizontal="center" vertical="center"/>
      <protection hidden="1"/>
    </xf>
    <xf numFmtId="38" fontId="15" fillId="0" borderId="35" xfId="48" applyFont="1" applyBorder="1" applyAlignment="1" applyProtection="1">
      <alignment horizontal="right" vertical="center" shrinkToFit="1"/>
      <protection hidden="1"/>
    </xf>
    <xf numFmtId="38" fontId="15" fillId="0" borderId="35" xfId="48" applyFont="1" applyBorder="1" applyAlignment="1">
      <alignment horizontal="right" vertical="center" shrinkToFit="1"/>
    </xf>
    <xf numFmtId="38" fontId="36" fillId="0" borderId="49" xfId="48" applyFont="1" applyBorder="1" applyAlignment="1" applyProtection="1">
      <alignment vertical="top" shrinkToFit="1"/>
      <protection hidden="1"/>
    </xf>
    <xf numFmtId="38" fontId="36" fillId="0" borderId="207" xfId="48" applyFont="1" applyBorder="1" applyAlignment="1" applyProtection="1">
      <alignment vertical="top" shrinkToFit="1"/>
      <protection hidden="1"/>
    </xf>
    <xf numFmtId="38" fontId="36" fillId="0" borderId="89" xfId="48" applyFont="1" applyBorder="1" applyAlignment="1" applyProtection="1">
      <alignment vertical="top" shrinkToFit="1"/>
      <protection hidden="1"/>
    </xf>
    <xf numFmtId="38" fontId="36" fillId="0" borderId="210" xfId="48" applyFont="1" applyBorder="1" applyAlignment="1" applyProtection="1">
      <alignment vertical="top" shrinkToFit="1"/>
      <protection hidden="1"/>
    </xf>
    <xf numFmtId="38" fontId="36" fillId="0" borderId="73" xfId="48" applyFont="1" applyBorder="1" applyAlignment="1" applyProtection="1">
      <alignment vertical="top" shrinkToFit="1"/>
      <protection hidden="1"/>
    </xf>
    <xf numFmtId="0" fontId="19" fillId="0" borderId="26" xfId="0" applyFont="1" applyBorder="1" applyAlignment="1" applyProtection="1">
      <alignment horizontal="right" vertical="top" textRotation="255"/>
      <protection hidden="1"/>
    </xf>
    <xf numFmtId="0" fontId="19" fillId="0" borderId="51" xfId="0" applyFont="1" applyBorder="1" applyAlignment="1" applyProtection="1">
      <alignment horizontal="right" vertical="top" textRotation="255"/>
      <protection hidden="1"/>
    </xf>
    <xf numFmtId="0" fontId="42" fillId="0" borderId="200" xfId="0" applyFont="1" applyBorder="1" applyAlignment="1" applyProtection="1">
      <alignment horizontal="distributed" vertical="center" wrapText="1" shrinkToFit="1"/>
      <protection hidden="1"/>
    </xf>
    <xf numFmtId="0" fontId="42" fillId="0" borderId="26" xfId="0" applyFont="1" applyBorder="1" applyAlignment="1" applyProtection="1">
      <alignment horizontal="distributed" vertical="center" wrapText="1" shrinkToFit="1"/>
      <protection hidden="1"/>
    </xf>
    <xf numFmtId="0" fontId="42" fillId="0" borderId="51" xfId="0" applyFont="1" applyBorder="1" applyAlignment="1" applyProtection="1">
      <alignment horizontal="distributed" vertical="center" wrapText="1" shrinkToFit="1"/>
      <protection hidden="1"/>
    </xf>
    <xf numFmtId="0" fontId="42" fillId="0" borderId="23" xfId="0" applyFont="1" applyBorder="1" applyAlignment="1" applyProtection="1">
      <alignment horizontal="distributed" vertical="center" wrapText="1" shrinkToFit="1"/>
      <protection hidden="1"/>
    </xf>
    <xf numFmtId="0" fontId="42" fillId="0" borderId="0" xfId="0" applyFont="1" applyBorder="1" applyAlignment="1" applyProtection="1">
      <alignment horizontal="distributed" vertical="center" wrapText="1" shrinkToFit="1"/>
      <protection hidden="1"/>
    </xf>
    <xf numFmtId="0" fontId="42" fillId="0" borderId="24" xfId="0" applyFont="1" applyBorder="1" applyAlignment="1" applyProtection="1">
      <alignment horizontal="distributed" vertical="center" wrapText="1" shrinkToFit="1"/>
      <protection hidden="1"/>
    </xf>
    <xf numFmtId="0" fontId="42" fillId="0" borderId="209" xfId="0" applyFont="1" applyBorder="1" applyAlignment="1" applyProtection="1">
      <alignment horizontal="distributed" vertical="center" wrapText="1" shrinkToFit="1"/>
      <protection hidden="1"/>
    </xf>
    <xf numFmtId="0" fontId="42" fillId="0" borderId="210" xfId="0" applyFont="1" applyBorder="1" applyAlignment="1" applyProtection="1">
      <alignment horizontal="distributed" vertical="center" wrapText="1" shrinkToFit="1"/>
      <protection hidden="1"/>
    </xf>
    <xf numFmtId="0" fontId="42" fillId="0" borderId="211" xfId="0" applyFont="1" applyBorder="1" applyAlignment="1" applyProtection="1">
      <alignment horizontal="distributed" vertical="center" wrapText="1" shrinkToFit="1"/>
      <protection hidden="1"/>
    </xf>
    <xf numFmtId="38" fontId="36" fillId="0" borderId="24" xfId="48" applyFont="1" applyBorder="1" applyAlignment="1" applyProtection="1">
      <alignment vertical="top" shrinkToFit="1"/>
      <protection hidden="1"/>
    </xf>
    <xf numFmtId="38" fontId="36" fillId="0" borderId="211" xfId="48" applyFont="1" applyBorder="1" applyAlignment="1" applyProtection="1">
      <alignment vertical="top" shrinkToFit="1"/>
      <protection hidden="1"/>
    </xf>
    <xf numFmtId="0" fontId="5" fillId="0" borderId="18" xfId="0" applyFont="1" applyBorder="1" applyAlignment="1" applyProtection="1">
      <alignment horizontal="right" vertical="top" textRotation="255" shrinkToFit="1"/>
      <protection hidden="1"/>
    </xf>
    <xf numFmtId="0" fontId="5" fillId="0" borderId="18" xfId="0" applyFont="1" applyBorder="1" applyAlignment="1">
      <alignment vertical="top" textRotation="255" shrinkToFit="1"/>
    </xf>
    <xf numFmtId="1" fontId="65" fillId="0" borderId="121" xfId="0" applyNumberFormat="1" applyFont="1" applyBorder="1" applyAlignment="1" applyProtection="1">
      <alignment horizontal="center" vertical="center" shrinkToFit="1"/>
      <protection hidden="1"/>
    </xf>
    <xf numFmtId="1" fontId="65" fillId="0" borderId="54" xfId="0" applyNumberFormat="1" applyFont="1" applyBorder="1" applyAlignment="1" applyProtection="1">
      <alignment horizontal="center" vertical="center" shrinkToFit="1"/>
      <protection hidden="1"/>
    </xf>
    <xf numFmtId="0" fontId="42" fillId="0" borderId="33" xfId="0" applyFont="1" applyBorder="1" applyAlignment="1" applyProtection="1">
      <alignment horizontal="center" vertical="center"/>
      <protection hidden="1"/>
    </xf>
    <xf numFmtId="178" fontId="44" fillId="0" borderId="200" xfId="0" applyNumberFormat="1" applyFont="1" applyBorder="1" applyAlignment="1" applyProtection="1">
      <alignment horizontal="center" vertical="center"/>
      <protection hidden="1"/>
    </xf>
    <xf numFmtId="178" fontId="44" fillId="0" borderId="26" xfId="0" applyNumberFormat="1" applyFont="1" applyBorder="1" applyAlignment="1" applyProtection="1">
      <alignment horizontal="center" vertical="center"/>
      <protection hidden="1"/>
    </xf>
    <xf numFmtId="178" fontId="44" fillId="0" borderId="51" xfId="0" applyNumberFormat="1" applyFont="1" applyBorder="1" applyAlignment="1" applyProtection="1">
      <alignment horizontal="center" vertical="center"/>
      <protection hidden="1"/>
    </xf>
    <xf numFmtId="178" fontId="44" fillId="0" borderId="110" xfId="0" applyNumberFormat="1" applyFont="1" applyBorder="1" applyAlignment="1" applyProtection="1">
      <alignment horizontal="center" vertical="center"/>
      <protection hidden="1"/>
    </xf>
    <xf numFmtId="178" fontId="44" fillId="0" borderId="106" xfId="0" applyNumberFormat="1" applyFont="1" applyBorder="1" applyAlignment="1" applyProtection="1">
      <alignment horizontal="center" vertical="center"/>
      <protection hidden="1"/>
    </xf>
    <xf numFmtId="178" fontId="44" fillId="0" borderId="107" xfId="0" applyNumberFormat="1" applyFont="1" applyBorder="1" applyAlignment="1" applyProtection="1">
      <alignment horizontal="center" vertical="center"/>
      <protection hidden="1"/>
    </xf>
    <xf numFmtId="180" fontId="44" fillId="0" borderId="200" xfId="0" applyNumberFormat="1" applyFont="1" applyBorder="1" applyAlignment="1" applyProtection="1">
      <alignment horizontal="center" vertical="center" shrinkToFit="1"/>
      <protection hidden="1"/>
    </xf>
    <xf numFmtId="180" fontId="44" fillId="0" borderId="76" xfId="0" applyNumberFormat="1" applyFont="1" applyBorder="1" applyAlignment="1" applyProtection="1">
      <alignment horizontal="center" vertical="center" shrinkToFit="1"/>
      <protection hidden="1"/>
    </xf>
    <xf numFmtId="180" fontId="44" fillId="0" borderId="209" xfId="0" applyNumberFormat="1" applyFont="1" applyBorder="1" applyAlignment="1" applyProtection="1">
      <alignment horizontal="center" vertical="center" shrinkToFit="1"/>
      <protection hidden="1"/>
    </xf>
    <xf numFmtId="180" fontId="44" fillId="0" borderId="73" xfId="0" applyNumberFormat="1" applyFont="1" applyBorder="1" applyAlignment="1" applyProtection="1">
      <alignment horizontal="center" vertical="center" shrinkToFit="1"/>
      <protection hidden="1"/>
    </xf>
    <xf numFmtId="38" fontId="36" fillId="0" borderId="248" xfId="48" applyFont="1" applyFill="1" applyBorder="1" applyAlignment="1" applyProtection="1">
      <alignment horizontal="right" vertical="center" shrinkToFit="1"/>
      <protection hidden="1"/>
    </xf>
    <xf numFmtId="38" fontId="36" fillId="0" borderId="101" xfId="48" applyFont="1" applyBorder="1" applyAlignment="1" applyProtection="1">
      <alignment horizontal="right" vertical="center" shrinkToFit="1"/>
      <protection hidden="1"/>
    </xf>
    <xf numFmtId="0" fontId="19" fillId="0" borderId="76" xfId="0" applyFont="1" applyFill="1" applyBorder="1" applyAlignment="1" applyProtection="1">
      <alignment horizontal="left" vertical="top" textRotation="255"/>
      <protection hidden="1"/>
    </xf>
    <xf numFmtId="0" fontId="19" fillId="0" borderId="129" xfId="0" applyFont="1" applyFill="1" applyBorder="1" applyAlignment="1" applyProtection="1">
      <alignment horizontal="left" vertical="top" textRotation="255"/>
      <protection hidden="1"/>
    </xf>
    <xf numFmtId="0" fontId="42" fillId="0" borderId="175" xfId="0" applyFont="1" applyBorder="1" applyAlignment="1" applyProtection="1">
      <alignment horizontal="center" vertical="center"/>
      <protection hidden="1"/>
    </xf>
    <xf numFmtId="0" fontId="42" fillId="0" borderId="183" xfId="0" applyFont="1" applyBorder="1" applyAlignment="1" applyProtection="1">
      <alignment horizontal="center" vertical="center"/>
      <protection hidden="1"/>
    </xf>
    <xf numFmtId="38" fontId="42" fillId="0" borderId="249" xfId="48" applyFont="1" applyFill="1" applyBorder="1" applyAlignment="1" applyProtection="1">
      <alignment horizontal="center" vertical="center" shrinkToFit="1"/>
      <protection hidden="1"/>
    </xf>
    <xf numFmtId="38" fontId="42" fillId="0" borderId="248" xfId="48" applyFont="1" applyFill="1" applyBorder="1" applyAlignment="1" applyProtection="1">
      <alignment horizontal="center" vertical="center" shrinkToFit="1"/>
      <protection hidden="1"/>
    </xf>
    <xf numFmtId="38" fontId="42" fillId="0" borderId="250" xfId="48" applyFont="1" applyFill="1" applyBorder="1" applyAlignment="1" applyProtection="1">
      <alignment horizontal="center" vertical="center" shrinkToFit="1"/>
      <protection hidden="1"/>
    </xf>
    <xf numFmtId="0" fontId="42" fillId="0" borderId="0" xfId="0" applyFont="1" applyBorder="1" applyAlignment="1" applyProtection="1">
      <alignment horizontal="distributed" vertical="center"/>
      <protection hidden="1"/>
    </xf>
    <xf numFmtId="0" fontId="42" fillId="0" borderId="24" xfId="0" applyFont="1" applyBorder="1" applyAlignment="1" applyProtection="1">
      <alignment horizontal="distributed" vertical="center"/>
      <protection hidden="1"/>
    </xf>
    <xf numFmtId="0" fontId="19" fillId="0" borderId="28" xfId="0" applyFont="1" applyBorder="1" applyAlignment="1" applyProtection="1">
      <alignment horizontal="right" vertical="top"/>
      <protection hidden="1"/>
    </xf>
    <xf numFmtId="0" fontId="19" fillId="0" borderId="130" xfId="0" applyFont="1" applyBorder="1" applyAlignment="1" applyProtection="1">
      <alignment horizontal="right" vertical="top"/>
      <protection hidden="1"/>
    </xf>
    <xf numFmtId="38" fontId="36" fillId="0" borderId="35" xfId="48" applyFont="1" applyBorder="1" applyAlignment="1" applyProtection="1" quotePrefix="1">
      <alignment horizontal="right" vertical="center" shrinkToFit="1"/>
      <protection hidden="1"/>
    </xf>
    <xf numFmtId="38" fontId="36" fillId="0" borderId="106" xfId="48" applyFont="1" applyBorder="1" applyAlignment="1" applyProtection="1" quotePrefix="1">
      <alignment horizontal="right" vertical="center" shrinkToFit="1"/>
      <protection hidden="1"/>
    </xf>
    <xf numFmtId="0" fontId="29" fillId="0" borderId="10" xfId="0" applyFont="1" applyFill="1" applyBorder="1" applyAlignment="1">
      <alignment horizontal="center" vertical="center" shrinkToFit="1"/>
    </xf>
    <xf numFmtId="0" fontId="16" fillId="0" borderId="251" xfId="0" applyFont="1" applyBorder="1" applyAlignment="1" applyProtection="1">
      <alignment horizontal="distributed" vertical="center"/>
      <protection hidden="1"/>
    </xf>
    <xf numFmtId="0" fontId="16" fillId="0" borderId="132" xfId="0" applyFont="1" applyBorder="1" applyAlignment="1" applyProtection="1">
      <alignment horizontal="distributed" vertical="center"/>
      <protection hidden="1"/>
    </xf>
    <xf numFmtId="0" fontId="16" fillId="0" borderId="252" xfId="0" applyFont="1" applyBorder="1" applyAlignment="1" applyProtection="1">
      <alignment horizontal="distributed" vertical="center"/>
      <protection hidden="1"/>
    </xf>
    <xf numFmtId="0" fontId="16" fillId="0" borderId="253" xfId="0" applyFont="1" applyBorder="1" applyAlignment="1" applyProtection="1">
      <alignment horizontal="distributed" vertical="center"/>
      <protection hidden="1"/>
    </xf>
    <xf numFmtId="0" fontId="16" fillId="0" borderId="254" xfId="0" applyFont="1" applyBorder="1" applyAlignment="1" applyProtection="1">
      <alignment horizontal="distributed" vertical="center"/>
      <protection hidden="1"/>
    </xf>
    <xf numFmtId="0" fontId="16" fillId="0" borderId="255" xfId="0" applyFont="1" applyBorder="1" applyAlignment="1" applyProtection="1">
      <alignment horizontal="distributed" vertical="center"/>
      <protection hidden="1"/>
    </xf>
    <xf numFmtId="0" fontId="16" fillId="0" borderId="50" xfId="0" applyFont="1" applyBorder="1" applyAlignment="1" applyProtection="1">
      <alignment horizontal="center" vertical="distributed" textRotation="255"/>
      <protection hidden="1"/>
    </xf>
    <xf numFmtId="0" fontId="16" fillId="0" borderId="18" xfId="0" applyFont="1" applyBorder="1" applyAlignment="1" applyProtection="1">
      <alignment horizontal="center" vertical="distributed" textRotation="255"/>
      <protection hidden="1"/>
    </xf>
    <xf numFmtId="0" fontId="112" fillId="0" borderId="10" xfId="0" applyFont="1" applyBorder="1" applyAlignment="1" applyProtection="1">
      <alignment horizontal="center" vertical="distributed" textRotation="255"/>
      <protection hidden="1"/>
    </xf>
    <xf numFmtId="0" fontId="44" fillId="0" borderId="11" xfId="0" applyFont="1" applyBorder="1" applyAlignment="1" applyProtection="1">
      <alignment horizontal="left" vertical="center" indent="1"/>
      <protection hidden="1"/>
    </xf>
    <xf numFmtId="0" fontId="44" fillId="0" borderId="13" xfId="0" applyFont="1" applyBorder="1" applyAlignment="1" applyProtection="1">
      <alignment horizontal="left" vertical="center" indent="1"/>
      <protection hidden="1"/>
    </xf>
    <xf numFmtId="38" fontId="29" fillId="0" borderId="13" xfId="48" applyFont="1" applyBorder="1" applyAlignment="1" applyProtection="1" quotePrefix="1">
      <alignment horizontal="right" vertical="center" shrinkToFit="1"/>
      <protection hidden="1"/>
    </xf>
    <xf numFmtId="0" fontId="16" fillId="0" borderId="11" xfId="0" applyFont="1" applyBorder="1" applyAlignment="1" applyProtection="1">
      <alignment horizontal="center" vertical="center"/>
      <protection hidden="1"/>
    </xf>
    <xf numFmtId="0" fontId="16" fillId="0" borderId="13" xfId="0" applyFont="1" applyBorder="1" applyAlignment="1" applyProtection="1">
      <alignment horizontal="center" vertical="center"/>
      <protection hidden="1"/>
    </xf>
    <xf numFmtId="0" fontId="16" fillId="0" borderId="12" xfId="0" applyFont="1" applyBorder="1" applyAlignment="1" applyProtection="1">
      <alignment horizontal="center" vertical="center"/>
      <protection hidden="1"/>
    </xf>
    <xf numFmtId="0" fontId="43" fillId="0" borderId="88" xfId="0" applyFont="1" applyBorder="1" applyAlignment="1" applyProtection="1">
      <alignment horizontal="center" vertical="center" shrinkToFit="1"/>
      <protection hidden="1"/>
    </xf>
    <xf numFmtId="0" fontId="43" fillId="0" borderId="92" xfId="0" applyFont="1" applyBorder="1" applyAlignment="1" applyProtection="1">
      <alignment horizontal="center" vertical="center" shrinkToFit="1"/>
      <protection hidden="1"/>
    </xf>
    <xf numFmtId="0" fontId="43" fillId="0" borderId="16" xfId="0" applyFont="1" applyBorder="1" applyAlignment="1" applyProtection="1">
      <alignment horizontal="center" vertical="center" shrinkToFit="1"/>
      <protection hidden="1"/>
    </xf>
    <xf numFmtId="0" fontId="43" fillId="0" borderId="21" xfId="0" applyFont="1" applyBorder="1" applyAlignment="1" applyProtection="1">
      <alignment horizontal="distributed" vertical="center"/>
      <protection hidden="1"/>
    </xf>
    <xf numFmtId="0" fontId="43" fillId="0" borderId="18" xfId="0" applyFont="1" applyBorder="1" applyAlignment="1" applyProtection="1">
      <alignment horizontal="distributed" vertical="center"/>
      <protection hidden="1"/>
    </xf>
    <xf numFmtId="0" fontId="43" fillId="0" borderId="16" xfId="0" applyFont="1" applyBorder="1" applyAlignment="1" applyProtection="1">
      <alignment horizontal="distributed" vertical="center"/>
      <protection hidden="1"/>
    </xf>
    <xf numFmtId="0" fontId="43" fillId="0" borderId="50" xfId="0" applyFont="1" applyBorder="1" applyAlignment="1" applyProtection="1">
      <alignment horizontal="distributed" vertical="center" wrapText="1"/>
      <protection hidden="1"/>
    </xf>
    <xf numFmtId="0" fontId="43" fillId="0" borderId="88" xfId="0" applyFont="1" applyBorder="1" applyAlignment="1" applyProtection="1">
      <alignment horizontal="distributed" vertical="center" wrapText="1"/>
      <protection hidden="1"/>
    </xf>
    <xf numFmtId="0" fontId="43" fillId="0" borderId="92" xfId="0" applyFont="1" applyBorder="1" applyAlignment="1" applyProtection="1">
      <alignment horizontal="distributed" vertical="center" wrapText="1"/>
      <protection hidden="1"/>
    </xf>
    <xf numFmtId="38" fontId="29" fillId="0" borderId="52" xfId="48" applyFont="1" applyBorder="1" applyAlignment="1" applyProtection="1">
      <alignment horizontal="right" vertical="top"/>
      <protection hidden="1"/>
    </xf>
    <xf numFmtId="0" fontId="16" fillId="0" borderId="15" xfId="0" applyFont="1" applyBorder="1" applyAlignment="1" applyProtection="1">
      <alignment horizontal="center" vertical="center" textRotation="255" shrinkToFit="1"/>
      <protection hidden="1"/>
    </xf>
    <xf numFmtId="0" fontId="16" fillId="0" borderId="87" xfId="0" applyFont="1" applyBorder="1" applyAlignment="1" applyProtection="1">
      <alignment horizontal="center" vertical="center" textRotation="255" shrinkToFit="1"/>
      <protection hidden="1"/>
    </xf>
    <xf numFmtId="0" fontId="16" fillId="0" borderId="17" xfId="0" applyFont="1" applyBorder="1" applyAlignment="1" applyProtection="1">
      <alignment horizontal="center" vertical="center" textRotation="255" shrinkToFit="1"/>
      <protection hidden="1"/>
    </xf>
    <xf numFmtId="0" fontId="7" fillId="0" borderId="15" xfId="0" applyFont="1" applyBorder="1" applyAlignment="1" applyProtection="1">
      <alignment horizontal="right" vertical="top" textRotation="255"/>
      <protection hidden="1"/>
    </xf>
    <xf numFmtId="38" fontId="29" fillId="0" borderId="17" xfId="48" applyFont="1" applyBorder="1" applyAlignment="1" applyProtection="1">
      <alignment vertical="top" shrinkToFit="1"/>
      <protection hidden="1"/>
    </xf>
    <xf numFmtId="38" fontId="29" fillId="0" borderId="15" xfId="48" applyFont="1" applyBorder="1" applyAlignment="1" applyProtection="1">
      <alignment vertical="top" shrinkToFit="1"/>
      <protection hidden="1"/>
    </xf>
    <xf numFmtId="0" fontId="43" fillId="0" borderId="10" xfId="0" applyFont="1" applyBorder="1" applyAlignment="1" applyProtection="1">
      <alignment horizontal="center" vertical="center"/>
      <protection hidden="1"/>
    </xf>
    <xf numFmtId="179" fontId="44" fillId="0" borderId="10" xfId="0" applyNumberFormat="1" applyFont="1" applyBorder="1" applyAlignment="1" applyProtection="1">
      <alignment horizontal="center" vertical="center"/>
      <protection hidden="1"/>
    </xf>
    <xf numFmtId="180" fontId="44" fillId="0" borderId="10" xfId="0" applyNumberFormat="1" applyFont="1" applyBorder="1" applyAlignment="1" applyProtection="1">
      <alignment horizontal="center" vertical="center"/>
      <protection hidden="1"/>
    </xf>
    <xf numFmtId="38" fontId="29" fillId="0" borderId="13" xfId="48" applyFont="1" applyBorder="1" applyAlignment="1" applyProtection="1" quotePrefix="1">
      <alignment horizontal="right" vertical="center"/>
      <protection hidden="1"/>
    </xf>
    <xf numFmtId="38" fontId="29" fillId="0" borderId="13" xfId="48" applyFont="1" applyFill="1" applyBorder="1" applyAlignment="1" applyProtection="1">
      <alignment horizontal="right" vertical="center" shrinkToFit="1"/>
      <protection hidden="1"/>
    </xf>
    <xf numFmtId="0" fontId="7" fillId="0" borderId="52" xfId="0" applyFont="1" applyBorder="1" applyAlignment="1" applyProtection="1">
      <alignment horizontal="left" vertical="top" textRotation="255"/>
      <protection hidden="1"/>
    </xf>
    <xf numFmtId="0" fontId="112" fillId="0" borderId="25" xfId="0" applyFont="1" applyFill="1" applyBorder="1" applyAlignment="1" applyProtection="1">
      <alignment horizontal="center" vertical="distributed" textRotation="255" wrapText="1"/>
      <protection hidden="1"/>
    </xf>
    <xf numFmtId="0" fontId="112" fillId="0" borderId="52" xfId="0" applyFont="1" applyFill="1" applyBorder="1" applyAlignment="1" applyProtection="1">
      <alignment horizontal="center" vertical="distributed" textRotation="255" wrapText="1"/>
      <protection hidden="1"/>
    </xf>
    <xf numFmtId="0" fontId="112" fillId="0" borderId="21" xfId="0" applyFont="1" applyFill="1" applyBorder="1" applyAlignment="1" applyProtection="1">
      <alignment horizontal="center" vertical="distributed" textRotation="255" wrapText="1"/>
      <protection hidden="1"/>
    </xf>
    <xf numFmtId="0" fontId="112" fillId="0" borderId="50" xfId="0" applyFont="1" applyFill="1" applyBorder="1" applyAlignment="1" applyProtection="1">
      <alignment horizontal="center" vertical="distributed" textRotation="255" wrapText="1"/>
      <protection hidden="1"/>
    </xf>
    <xf numFmtId="0" fontId="112" fillId="0" borderId="0" xfId="0" applyFont="1" applyFill="1" applyBorder="1" applyAlignment="1" applyProtection="1">
      <alignment horizontal="center" vertical="distributed" textRotation="255" wrapText="1"/>
      <protection hidden="1"/>
    </xf>
    <xf numFmtId="0" fontId="112" fillId="0" borderId="18" xfId="0" applyFont="1" applyFill="1" applyBorder="1" applyAlignment="1" applyProtection="1">
      <alignment horizontal="center" vertical="distributed" textRotation="255" wrapText="1"/>
      <protection hidden="1"/>
    </xf>
    <xf numFmtId="0" fontId="112" fillId="0" borderId="88" xfId="0" applyFont="1" applyFill="1" applyBorder="1" applyAlignment="1" applyProtection="1">
      <alignment horizontal="center" vertical="distributed" textRotation="255" wrapText="1"/>
      <protection hidden="1"/>
    </xf>
    <xf numFmtId="0" fontId="112" fillId="0" borderId="92" xfId="0" applyFont="1" applyFill="1" applyBorder="1" applyAlignment="1" applyProtection="1">
      <alignment horizontal="center" vertical="distributed" textRotation="255" wrapText="1"/>
      <protection hidden="1"/>
    </xf>
    <xf numFmtId="0" fontId="112" fillId="0" borderId="16" xfId="0" applyFont="1" applyFill="1" applyBorder="1" applyAlignment="1" applyProtection="1">
      <alignment horizontal="center" vertical="distributed" textRotation="255" wrapText="1"/>
      <protection hidden="1"/>
    </xf>
    <xf numFmtId="0" fontId="7" fillId="0" borderId="25" xfId="0" applyFont="1" applyBorder="1" applyAlignment="1" applyProtection="1">
      <alignment horizontal="left" vertical="top" textRotation="255"/>
      <protection hidden="1"/>
    </xf>
    <xf numFmtId="0" fontId="7" fillId="0" borderId="21" xfId="0" applyFont="1" applyBorder="1" applyAlignment="1" applyProtection="1">
      <alignment horizontal="left" vertical="top" textRotation="255"/>
      <protection hidden="1"/>
    </xf>
    <xf numFmtId="178" fontId="44" fillId="0" borderId="10" xfId="0" applyNumberFormat="1" applyFont="1" applyBorder="1" applyAlignment="1" applyProtection="1">
      <alignment horizontal="center" vertical="center"/>
      <protection hidden="1"/>
    </xf>
    <xf numFmtId="0" fontId="43" fillId="0" borderId="17" xfId="0" applyFont="1" applyBorder="1" applyAlignment="1" applyProtection="1">
      <alignment horizontal="distributed" vertical="center"/>
      <protection hidden="1"/>
    </xf>
    <xf numFmtId="0" fontId="7" fillId="0" borderId="16" xfId="0" applyFont="1" applyBorder="1" applyAlignment="1" applyProtection="1">
      <alignment horizontal="left" vertical="top" textRotation="255"/>
      <protection hidden="1"/>
    </xf>
    <xf numFmtId="38" fontId="43" fillId="0" borderId="25" xfId="48" applyFont="1" applyFill="1" applyBorder="1" applyAlignment="1" applyProtection="1">
      <alignment horizontal="center" vertical="center" shrinkToFit="1"/>
      <protection hidden="1"/>
    </xf>
    <xf numFmtId="38" fontId="43" fillId="0" borderId="52" xfId="48" applyFont="1" applyFill="1" applyBorder="1" applyAlignment="1" applyProtection="1">
      <alignment horizontal="center" vertical="center" shrinkToFit="1"/>
      <protection hidden="1"/>
    </xf>
    <xf numFmtId="38" fontId="43" fillId="0" borderId="21" xfId="48" applyFont="1" applyFill="1" applyBorder="1" applyAlignment="1" applyProtection="1">
      <alignment horizontal="center" vertical="center" shrinkToFit="1"/>
      <protection hidden="1"/>
    </xf>
    <xf numFmtId="38" fontId="43" fillId="0" borderId="88" xfId="48" applyFont="1" applyFill="1" applyBorder="1" applyAlignment="1" applyProtection="1">
      <alignment horizontal="center" vertical="center" shrinkToFit="1"/>
      <protection hidden="1"/>
    </xf>
    <xf numFmtId="38" fontId="43" fillId="0" borderId="92" xfId="48" applyFont="1" applyFill="1" applyBorder="1" applyAlignment="1" applyProtection="1">
      <alignment horizontal="center" vertical="center" shrinkToFit="1"/>
      <protection hidden="1"/>
    </xf>
    <xf numFmtId="38" fontId="43" fillId="0" borderId="16" xfId="48" applyFont="1" applyFill="1" applyBorder="1" applyAlignment="1" applyProtection="1">
      <alignment horizontal="center" vertical="center" shrinkToFit="1"/>
      <protection hidden="1"/>
    </xf>
    <xf numFmtId="38" fontId="29" fillId="0" borderId="52" xfId="48" applyFont="1" applyFill="1" applyBorder="1" applyAlignment="1" applyProtection="1">
      <alignment horizontal="right" vertical="center" shrinkToFit="1"/>
      <protection hidden="1"/>
    </xf>
    <xf numFmtId="38" fontId="29" fillId="0" borderId="92" xfId="48" applyFont="1" applyFill="1" applyBorder="1" applyAlignment="1" applyProtection="1">
      <alignment horizontal="right" vertical="center" shrinkToFit="1"/>
      <protection hidden="1"/>
    </xf>
    <xf numFmtId="0" fontId="112" fillId="0" borderId="10" xfId="0" applyFont="1" applyBorder="1" applyAlignment="1" applyProtection="1">
      <alignment horizontal="distributed" vertical="distributed" wrapText="1"/>
      <protection hidden="1"/>
    </xf>
    <xf numFmtId="0" fontId="29" fillId="0" borderId="25" xfId="0" applyFont="1" applyBorder="1" applyAlignment="1" applyProtection="1">
      <alignment horizontal="center" vertical="center" shrinkToFit="1"/>
      <protection hidden="1"/>
    </xf>
    <xf numFmtId="0" fontId="29" fillId="0" borderId="21" xfId="0" applyFont="1" applyBorder="1" applyAlignment="1" applyProtection="1">
      <alignment horizontal="center" vertical="center" shrinkToFit="1"/>
      <protection hidden="1"/>
    </xf>
    <xf numFmtId="0" fontId="29" fillId="0" borderId="88" xfId="0" applyFont="1" applyBorder="1" applyAlignment="1" applyProtection="1">
      <alignment horizontal="center" vertical="center" shrinkToFit="1"/>
      <protection hidden="1"/>
    </xf>
    <xf numFmtId="0" fontId="29" fillId="0" borderId="16" xfId="0" applyFont="1" applyBorder="1" applyAlignment="1" applyProtection="1">
      <alignment horizontal="center" vertical="center" shrinkToFit="1"/>
      <protection hidden="1"/>
    </xf>
    <xf numFmtId="0" fontId="43" fillId="0" borderId="16" xfId="0" applyFont="1" applyBorder="1" applyAlignment="1" applyProtection="1">
      <alignment horizontal="distributed" vertical="center"/>
      <protection hidden="1"/>
    </xf>
    <xf numFmtId="0" fontId="7" fillId="0" borderId="25" xfId="0" applyFont="1" applyFill="1" applyBorder="1" applyAlignment="1" applyProtection="1">
      <alignment horizontal="right" vertical="top"/>
      <protection hidden="1"/>
    </xf>
    <xf numFmtId="0" fontId="7" fillId="0" borderId="88" xfId="0" applyFont="1" applyFill="1" applyBorder="1" applyAlignment="1" applyProtection="1">
      <alignment horizontal="right" vertical="top"/>
      <protection hidden="1"/>
    </xf>
    <xf numFmtId="0" fontId="29" fillId="0" borderId="256" xfId="0" applyFont="1" applyBorder="1" applyAlignment="1" applyProtection="1">
      <alignment horizontal="center" vertical="top" shrinkToFit="1"/>
      <protection hidden="1"/>
    </xf>
    <xf numFmtId="180" fontId="25" fillId="0" borderId="10" xfId="0" applyNumberFormat="1" applyFont="1" applyBorder="1" applyAlignment="1" applyProtection="1">
      <alignment horizontal="center" vertical="center" shrinkToFit="1"/>
      <protection hidden="1"/>
    </xf>
    <xf numFmtId="38" fontId="43" fillId="0" borderId="11" xfId="48" applyFont="1" applyBorder="1" applyAlignment="1" applyProtection="1">
      <alignment horizontal="center" vertical="center" shrinkToFit="1"/>
      <protection hidden="1"/>
    </xf>
    <xf numFmtId="0" fontId="29" fillId="0" borderId="12" xfId="0" applyFont="1" applyBorder="1" applyAlignment="1" applyProtection="1">
      <alignment horizontal="center" vertical="center" shrinkToFit="1"/>
      <protection hidden="1"/>
    </xf>
    <xf numFmtId="0" fontId="44" fillId="0" borderId="197" xfId="0" applyFont="1" applyBorder="1" applyAlignment="1" applyProtection="1">
      <alignment horizontal="left" vertical="center" indent="1"/>
      <protection hidden="1"/>
    </xf>
    <xf numFmtId="0" fontId="44" fillId="0" borderId="132" xfId="0" applyFont="1" applyBorder="1" applyAlignment="1" applyProtection="1">
      <alignment horizontal="left" vertical="center" indent="1"/>
      <protection hidden="1"/>
    </xf>
    <xf numFmtId="0" fontId="52" fillId="0" borderId="132" xfId="0" applyFont="1" applyBorder="1" applyAlignment="1" applyProtection="1">
      <alignment horizontal="distributed"/>
      <protection hidden="1"/>
    </xf>
    <xf numFmtId="0" fontId="5" fillId="0" borderId="92" xfId="0" applyFont="1" applyBorder="1" applyAlignment="1" applyProtection="1">
      <alignment horizontal="distributed"/>
      <protection hidden="1"/>
    </xf>
    <xf numFmtId="0" fontId="5" fillId="0" borderId="0" xfId="0" applyFont="1" applyBorder="1" applyAlignment="1" applyProtection="1">
      <alignment horizontal="right" vertical="top" textRotation="255" shrinkToFit="1"/>
      <protection hidden="1"/>
    </xf>
    <xf numFmtId="0" fontId="16" fillId="0" borderId="88" xfId="0" applyFont="1" applyBorder="1" applyAlignment="1" applyProtection="1">
      <alignment horizontal="center" vertical="distributed" textRotation="255"/>
      <protection hidden="1"/>
    </xf>
    <xf numFmtId="0" fontId="16" fillId="0" borderId="16" xfId="0" applyFont="1" applyBorder="1" applyAlignment="1" applyProtection="1">
      <alignment horizontal="center" vertical="distributed" textRotation="255"/>
      <protection hidden="1"/>
    </xf>
    <xf numFmtId="0" fontId="29" fillId="0" borderId="50" xfId="0" applyFont="1" applyBorder="1" applyAlignment="1" applyProtection="1">
      <alignment horizontal="left" vertical="center" indent="1"/>
      <protection hidden="1"/>
    </xf>
    <xf numFmtId="0" fontId="29" fillId="0" borderId="0" xfId="0" applyFont="1" applyBorder="1" applyAlignment="1" applyProtection="1">
      <alignment horizontal="left" vertical="center" indent="1"/>
      <protection hidden="1"/>
    </xf>
    <xf numFmtId="0" fontId="29" fillId="0" borderId="52" xfId="0" applyFont="1" applyBorder="1" applyAlignment="1" applyProtection="1">
      <alignment horizontal="left" vertical="center" indent="1"/>
      <protection hidden="1"/>
    </xf>
    <xf numFmtId="0" fontId="29" fillId="0" borderId="21" xfId="0" applyFont="1" applyBorder="1" applyAlignment="1" applyProtection="1">
      <alignment horizontal="left" vertical="center" indent="1"/>
      <protection hidden="1"/>
    </xf>
    <xf numFmtId="0" fontId="29" fillId="0" borderId="88" xfId="0" applyFont="1" applyBorder="1" applyAlignment="1" applyProtection="1">
      <alignment horizontal="left" vertical="center" indent="1"/>
      <protection hidden="1"/>
    </xf>
    <xf numFmtId="0" fontId="29" fillId="0" borderId="92" xfId="0" applyFont="1" applyBorder="1" applyAlignment="1" applyProtection="1">
      <alignment horizontal="left" vertical="center" indent="1"/>
      <protection hidden="1"/>
    </xf>
    <xf numFmtId="0" fontId="29" fillId="0" borderId="16" xfId="0" applyFont="1" applyBorder="1" applyAlignment="1" applyProtection="1">
      <alignment horizontal="left" vertical="center" indent="1"/>
      <protection hidden="1"/>
    </xf>
    <xf numFmtId="0" fontId="112" fillId="0" borderId="10" xfId="0" applyFont="1" applyBorder="1" applyAlignment="1" applyProtection="1">
      <alignment horizontal="center" vertical="distributed" wrapText="1"/>
      <protection hidden="1"/>
    </xf>
    <xf numFmtId="0" fontId="112" fillId="0" borderId="10" xfId="0" applyFont="1" applyBorder="1" applyAlignment="1" applyProtection="1">
      <alignment horizontal="center" vertical="distributed"/>
      <protection hidden="1"/>
    </xf>
    <xf numFmtId="0" fontId="7" fillId="0" borderId="25" xfId="0" applyFont="1" applyBorder="1" applyAlignment="1" applyProtection="1">
      <alignment horizontal="left" vertical="top"/>
      <protection hidden="1"/>
    </xf>
    <xf numFmtId="0" fontId="7" fillId="0" borderId="52" xfId="0" applyFont="1" applyBorder="1" applyAlignment="1" applyProtection="1">
      <alignment horizontal="left" vertical="top"/>
      <protection hidden="1"/>
    </xf>
    <xf numFmtId="0" fontId="52" fillId="0" borderId="48" xfId="0" applyFont="1" applyBorder="1" applyAlignment="1" applyProtection="1">
      <alignment vertical="center"/>
      <protection hidden="1"/>
    </xf>
    <xf numFmtId="0" fontId="47" fillId="0" borderId="197" xfId="0" applyFont="1" applyBorder="1" applyAlignment="1" applyProtection="1">
      <alignment horizontal="distributed" vertical="center" wrapText="1"/>
      <protection hidden="1"/>
    </xf>
    <xf numFmtId="0" fontId="47" fillId="0" borderId="145" xfId="0" applyFont="1" applyBorder="1" applyAlignment="1" applyProtection="1">
      <alignment horizontal="distributed" vertical="center"/>
      <protection hidden="1"/>
    </xf>
    <xf numFmtId="0" fontId="47" fillId="0" borderId="58" xfId="0" applyFont="1" applyBorder="1" applyAlignment="1" applyProtection="1">
      <alignment horizontal="distributed" vertical="center"/>
      <protection hidden="1"/>
    </xf>
    <xf numFmtId="0" fontId="47" fillId="0" borderId="70" xfId="0" applyFont="1" applyBorder="1" applyAlignment="1" applyProtection="1">
      <alignment horizontal="distributed" vertical="center"/>
      <protection hidden="1"/>
    </xf>
    <xf numFmtId="1" fontId="34" fillId="0" borderId="13" xfId="0" applyNumberFormat="1" applyFont="1" applyBorder="1" applyAlignment="1" applyProtection="1">
      <alignment horizontal="left" indent="1"/>
      <protection hidden="1"/>
    </xf>
    <xf numFmtId="1" fontId="34" fillId="0" borderId="12" xfId="0" applyNumberFormat="1" applyFont="1" applyBorder="1" applyAlignment="1" applyProtection="1">
      <alignment horizontal="left" indent="1"/>
      <protection hidden="1"/>
    </xf>
    <xf numFmtId="0" fontId="29" fillId="0" borderId="53" xfId="0" applyFont="1" applyBorder="1" applyAlignment="1" applyProtection="1">
      <alignment horizontal="left" vertical="center" indent="1"/>
      <protection hidden="1"/>
    </xf>
    <xf numFmtId="0" fontId="29" fillId="0" borderId="164" xfId="0" applyFont="1" applyBorder="1" applyAlignment="1" applyProtection="1">
      <alignment horizontal="left" vertical="center" indent="1"/>
      <protection hidden="1"/>
    </xf>
    <xf numFmtId="0" fontId="29" fillId="0" borderId="197" xfId="0" applyFont="1" applyBorder="1" applyAlignment="1" applyProtection="1">
      <alignment horizontal="left" vertical="center" indent="1"/>
      <protection hidden="1"/>
    </xf>
    <xf numFmtId="0" fontId="29" fillId="0" borderId="132" xfId="0" applyFont="1" applyBorder="1" applyAlignment="1" applyProtection="1">
      <alignment horizontal="left" vertical="center" indent="1"/>
      <protection hidden="1"/>
    </xf>
    <xf numFmtId="0" fontId="29" fillId="0" borderId="133" xfId="0" applyFont="1" applyBorder="1" applyAlignment="1" applyProtection="1">
      <alignment horizontal="left" vertical="center" indent="1"/>
      <protection hidden="1"/>
    </xf>
    <xf numFmtId="1" fontId="34" fillId="0" borderId="58" xfId="0" applyNumberFormat="1" applyFont="1" applyBorder="1" applyAlignment="1" applyProtection="1">
      <alignment horizontal="left" indent="1"/>
      <protection hidden="1"/>
    </xf>
    <xf numFmtId="1" fontId="34" fillId="0" borderId="70" xfId="0" applyNumberFormat="1" applyFont="1" applyBorder="1" applyAlignment="1" applyProtection="1">
      <alignment horizontal="left" indent="1"/>
      <protection hidden="1"/>
    </xf>
    <xf numFmtId="0" fontId="47" fillId="0" borderId="145" xfId="0" applyFont="1" applyBorder="1" applyAlignment="1" applyProtection="1">
      <alignment horizontal="center" vertical="center"/>
      <protection hidden="1"/>
    </xf>
    <xf numFmtId="0" fontId="47" fillId="0" borderId="58" xfId="0" applyFont="1" applyBorder="1" applyAlignment="1" applyProtection="1">
      <alignment horizontal="center" vertical="center"/>
      <protection hidden="1"/>
    </xf>
    <xf numFmtId="0" fontId="47" fillId="0" borderId="70" xfId="0" applyFont="1" applyBorder="1" applyAlignment="1" applyProtection="1">
      <alignment horizontal="center" vertical="center"/>
      <protection hidden="1"/>
    </xf>
    <xf numFmtId="0" fontId="43" fillId="0" borderId="11" xfId="0" applyFont="1" applyBorder="1" applyAlignment="1" applyProtection="1">
      <alignment horizontal="center" vertical="center" shrinkToFit="1"/>
      <protection hidden="1"/>
    </xf>
    <xf numFmtId="0" fontId="43" fillId="0" borderId="12" xfId="0" applyFont="1" applyBorder="1" applyAlignment="1" applyProtection="1">
      <alignment horizontal="center" vertical="center" shrinkToFit="1"/>
      <protection hidden="1"/>
    </xf>
    <xf numFmtId="0" fontId="29" fillId="0" borderId="87" xfId="0" applyFont="1" applyBorder="1" applyAlignment="1" applyProtection="1">
      <alignment horizontal="center" vertical="top" shrinkToFit="1"/>
      <protection hidden="1"/>
    </xf>
    <xf numFmtId="0" fontId="29" fillId="0" borderId="17" xfId="0" applyFont="1" applyBorder="1" applyAlignment="1" applyProtection="1">
      <alignment horizontal="center" vertical="top" shrinkToFit="1"/>
      <protection hidden="1"/>
    </xf>
    <xf numFmtId="0" fontId="43" fillId="0" borderId="25" xfId="0" applyFont="1" applyBorder="1" applyAlignment="1" applyProtection="1">
      <alignment horizontal="center" vertical="center"/>
      <protection hidden="1"/>
    </xf>
    <xf numFmtId="0" fontId="43" fillId="0" borderId="21" xfId="0" applyFont="1" applyBorder="1" applyAlignment="1" applyProtection="1">
      <alignment horizontal="center" vertical="center"/>
      <protection hidden="1"/>
    </xf>
    <xf numFmtId="0" fontId="43" fillId="0" borderId="88" xfId="0" applyFont="1" applyBorder="1" applyAlignment="1" applyProtection="1">
      <alignment horizontal="center" vertical="center"/>
      <protection hidden="1"/>
    </xf>
    <xf numFmtId="0" fontId="43" fillId="0" borderId="16" xfId="0" applyFont="1" applyBorder="1" applyAlignment="1" applyProtection="1">
      <alignment horizontal="center" vertical="center"/>
      <protection hidden="1"/>
    </xf>
    <xf numFmtId="0" fontId="43" fillId="0" borderId="25" xfId="0" applyFont="1" applyBorder="1" applyAlignment="1" applyProtection="1">
      <alignment horizontal="distributed" vertical="center"/>
      <protection hidden="1"/>
    </xf>
    <xf numFmtId="38" fontId="29" fillId="0" borderId="50" xfId="48" applyFont="1" applyBorder="1" applyAlignment="1" applyProtection="1">
      <alignment vertical="top" shrinkToFit="1"/>
      <protection hidden="1"/>
    </xf>
    <xf numFmtId="38" fontId="29" fillId="0" borderId="18" xfId="48" applyFont="1" applyBorder="1" applyAlignment="1" applyProtection="1">
      <alignment vertical="top" shrinkToFit="1"/>
      <protection hidden="1"/>
    </xf>
    <xf numFmtId="179" fontId="25" fillId="0" borderId="10" xfId="0" applyNumberFormat="1" applyFont="1" applyBorder="1" applyAlignment="1" applyProtection="1">
      <alignment horizontal="center" vertical="center" shrinkToFit="1"/>
      <protection hidden="1"/>
    </xf>
    <xf numFmtId="1" fontId="44" fillId="0" borderId="10" xfId="0" applyNumberFormat="1" applyFont="1" applyBorder="1" applyAlignment="1" applyProtection="1">
      <alignment horizontal="center" vertical="center" shrinkToFit="1"/>
      <protection hidden="1"/>
    </xf>
    <xf numFmtId="0" fontId="29" fillId="0" borderId="257" xfId="0" applyFont="1" applyBorder="1" applyAlignment="1" applyProtection="1">
      <alignment horizontal="center" vertical="top" shrinkToFit="1"/>
      <protection hidden="1"/>
    </xf>
    <xf numFmtId="0" fontId="29" fillId="0" borderId="258" xfId="0" applyFont="1" applyBorder="1" applyAlignment="1" applyProtection="1">
      <alignment horizontal="center" vertical="top" shrinkToFit="1"/>
      <protection hidden="1"/>
    </xf>
    <xf numFmtId="38" fontId="29" fillId="0" borderId="10" xfId="48" applyFont="1" applyBorder="1" applyAlignment="1" applyProtection="1">
      <alignment vertical="top" shrinkToFit="1"/>
      <protection hidden="1"/>
    </xf>
    <xf numFmtId="38" fontId="42" fillId="0" borderId="0" xfId="48" applyFont="1" applyBorder="1" applyAlignment="1" applyProtection="1">
      <alignment horizontal="center" vertical="center" shrinkToFit="1"/>
      <protection hidden="1"/>
    </xf>
    <xf numFmtId="38" fontId="42" fillId="0" borderId="207" xfId="48" applyFont="1" applyBorder="1" applyAlignment="1" applyProtection="1">
      <alignment horizontal="center" vertical="center" shrinkToFit="1"/>
      <protection hidden="1"/>
    </xf>
    <xf numFmtId="38" fontId="42" fillId="0" borderId="57" xfId="48" applyFont="1" applyBorder="1" applyAlignment="1" applyProtection="1">
      <alignment horizontal="center" vertical="center" shrinkToFit="1"/>
      <protection hidden="1"/>
    </xf>
    <xf numFmtId="0" fontId="34" fillId="0" borderId="102" xfId="0" applyFont="1" applyFill="1" applyBorder="1" applyAlignment="1" applyProtection="1">
      <alignment horizontal="right" vertical="center"/>
      <protection hidden="1"/>
    </xf>
    <xf numFmtId="0" fontId="34" fillId="0" borderId="72" xfId="0" applyFont="1" applyFill="1" applyBorder="1" applyAlignment="1" applyProtection="1">
      <alignment horizontal="right" vertical="center"/>
      <protection hidden="1"/>
    </xf>
    <xf numFmtId="0" fontId="34" fillId="0" borderId="208" xfId="0" applyFont="1" applyFill="1" applyBorder="1" applyAlignment="1">
      <alignment horizontal="center" vertical="center"/>
    </xf>
    <xf numFmtId="0" fontId="34" fillId="0" borderId="54" xfId="0" applyFont="1" applyFill="1" applyBorder="1" applyAlignment="1">
      <alignment horizontal="center" vertical="center"/>
    </xf>
    <xf numFmtId="0" fontId="29" fillId="0" borderId="200" xfId="0" applyFont="1" applyBorder="1" applyAlignment="1" applyProtection="1">
      <alignment horizontal="center" vertical="center" shrinkToFit="1"/>
      <protection hidden="1"/>
    </xf>
    <xf numFmtId="0" fontId="29" fillId="0" borderId="209" xfId="0" applyFont="1" applyBorder="1" applyAlignment="1" applyProtection="1">
      <alignment horizontal="center" vertical="center" shrinkToFit="1"/>
      <protection hidden="1"/>
    </xf>
    <xf numFmtId="0" fontId="29" fillId="0" borderId="211" xfId="0" applyFont="1" applyBorder="1" applyAlignment="1" applyProtection="1">
      <alignment horizontal="center" vertical="center" shrinkToFit="1"/>
      <protection hidden="1"/>
    </xf>
    <xf numFmtId="0" fontId="41" fillId="0" borderId="32" xfId="0" applyFont="1" applyBorder="1" applyAlignment="1" applyProtection="1">
      <alignment horizontal="center" vertical="distributed" textRotation="255"/>
      <protection hidden="1"/>
    </xf>
    <xf numFmtId="0" fontId="27" fillId="0" borderId="28" xfId="0" applyFont="1" applyBorder="1" applyAlignment="1" applyProtection="1">
      <alignment horizontal="center" vertical="distributed" wrapText="1" shrinkToFit="1"/>
      <protection hidden="1"/>
    </xf>
    <xf numFmtId="0" fontId="41" fillId="0" borderId="30" xfId="0" applyFont="1" applyBorder="1" applyAlignment="1" applyProtection="1">
      <alignment horizontal="center" vertical="distributed" wrapText="1" shrinkToFit="1"/>
      <protection hidden="1"/>
    </xf>
    <xf numFmtId="0" fontId="41" fillId="0" borderId="49" xfId="0" applyFont="1" applyBorder="1" applyAlignment="1" applyProtection="1">
      <alignment horizontal="center" vertical="distributed" wrapText="1" shrinkToFit="1"/>
      <protection hidden="1"/>
    </xf>
    <xf numFmtId="0" fontId="41" fillId="0" borderId="207" xfId="0" applyFont="1" applyBorder="1" applyAlignment="1" applyProtection="1">
      <alignment horizontal="center" vertical="distributed" wrapText="1" shrinkToFit="1"/>
      <protection hidden="1"/>
    </xf>
    <xf numFmtId="0" fontId="41" fillId="0" borderId="130" xfId="0" applyFont="1" applyBorder="1" applyAlignment="1" applyProtection="1">
      <alignment horizontal="center" vertical="distributed" wrapText="1" shrinkToFit="1"/>
      <protection hidden="1"/>
    </xf>
    <xf numFmtId="0" fontId="41" fillId="0" borderId="129" xfId="0" applyFont="1" applyBorder="1" applyAlignment="1" applyProtection="1">
      <alignment horizontal="center" vertical="distributed" wrapText="1" shrinkToFit="1"/>
      <protection hidden="1"/>
    </xf>
    <xf numFmtId="0" fontId="34" fillId="0" borderId="32" xfId="0" applyFont="1" applyFill="1" applyBorder="1" applyAlignment="1" applyProtection="1">
      <alignment horizontal="center" vertical="center"/>
      <protection hidden="1"/>
    </xf>
    <xf numFmtId="0" fontId="41" fillId="0" borderId="200" xfId="0" applyFont="1" applyBorder="1" applyAlignment="1" applyProtection="1">
      <alignment horizontal="center" vertical="distributed" wrapText="1"/>
      <protection hidden="1"/>
    </xf>
    <xf numFmtId="0" fontId="41" fillId="0" borderId="26" xfId="0" applyFont="1" applyBorder="1" applyAlignment="1" applyProtection="1">
      <alignment horizontal="center" vertical="distributed"/>
      <protection hidden="1"/>
    </xf>
    <xf numFmtId="0" fontId="41" fillId="0" borderId="51" xfId="0" applyFont="1" applyBorder="1" applyAlignment="1" applyProtection="1">
      <alignment horizontal="center" vertical="distributed"/>
      <protection hidden="1"/>
    </xf>
    <xf numFmtId="0" fontId="41" fillId="0" borderId="23" xfId="0" applyFont="1" applyBorder="1" applyAlignment="1" applyProtection="1">
      <alignment horizontal="center" vertical="distributed"/>
      <protection hidden="1"/>
    </xf>
    <xf numFmtId="0" fontId="41" fillId="0" borderId="0" xfId="0" applyFont="1" applyBorder="1" applyAlignment="1" applyProtection="1">
      <alignment horizontal="center" vertical="distributed"/>
      <protection hidden="1"/>
    </xf>
    <xf numFmtId="0" fontId="41" fillId="0" borderId="24" xfId="0" applyFont="1" applyBorder="1" applyAlignment="1" applyProtection="1">
      <alignment horizontal="center" vertical="distributed"/>
      <protection hidden="1"/>
    </xf>
    <xf numFmtId="0" fontId="41" fillId="0" borderId="110" xfId="0" applyFont="1" applyBorder="1" applyAlignment="1" applyProtection="1">
      <alignment horizontal="center" vertical="distributed"/>
      <protection hidden="1"/>
    </xf>
    <xf numFmtId="0" fontId="41" fillId="0" borderId="106" xfId="0" applyFont="1" applyBorder="1" applyAlignment="1" applyProtection="1">
      <alignment horizontal="center" vertical="distributed"/>
      <protection hidden="1"/>
    </xf>
    <xf numFmtId="0" fontId="41" fillId="0" borderId="107" xfId="0" applyFont="1" applyBorder="1" applyAlignment="1" applyProtection="1">
      <alignment horizontal="center" vertical="distributed"/>
      <protection hidden="1"/>
    </xf>
    <xf numFmtId="0" fontId="41" fillId="0" borderId="200" xfId="0" applyFont="1" applyBorder="1" applyAlignment="1" applyProtection="1">
      <alignment horizontal="center" vertical="justify" wrapText="1"/>
      <protection hidden="1"/>
    </xf>
    <xf numFmtId="0" fontId="41" fillId="0" borderId="26" xfId="0" applyFont="1" applyBorder="1" applyAlignment="1" applyProtection="1">
      <alignment horizontal="center" vertical="justify" wrapText="1"/>
      <protection hidden="1"/>
    </xf>
    <xf numFmtId="0" fontId="41" fillId="0" borderId="76" xfId="0" applyFont="1" applyBorder="1" applyAlignment="1" applyProtection="1">
      <alignment horizontal="center" vertical="justify" wrapText="1"/>
      <protection hidden="1"/>
    </xf>
    <xf numFmtId="0" fontId="41" fillId="0" borderId="23" xfId="0" applyFont="1" applyBorder="1" applyAlignment="1" applyProtection="1">
      <alignment horizontal="center" vertical="justify" wrapText="1"/>
      <protection hidden="1"/>
    </xf>
    <xf numFmtId="0" fontId="41" fillId="0" borderId="0" xfId="0" applyFont="1" applyBorder="1" applyAlignment="1" applyProtection="1">
      <alignment horizontal="center" vertical="justify" wrapText="1"/>
      <protection hidden="1"/>
    </xf>
    <xf numFmtId="0" fontId="41" fillId="0" borderId="207" xfId="0" applyFont="1" applyBorder="1" applyAlignment="1" applyProtection="1">
      <alignment horizontal="center" vertical="justify" wrapText="1"/>
      <protection hidden="1"/>
    </xf>
    <xf numFmtId="0" fontId="41" fillId="0" borderId="110" xfId="0" applyFont="1" applyBorder="1" applyAlignment="1" applyProtection="1">
      <alignment horizontal="center" vertical="justify" wrapText="1"/>
      <protection hidden="1"/>
    </xf>
    <xf numFmtId="0" fontId="41" fillId="0" borderId="106" xfId="0" applyFont="1" applyBorder="1" applyAlignment="1" applyProtection="1">
      <alignment horizontal="center" vertical="justify" wrapText="1"/>
      <protection hidden="1"/>
    </xf>
    <xf numFmtId="0" fontId="41" fillId="0" borderId="129" xfId="0" applyFont="1" applyBorder="1" applyAlignment="1" applyProtection="1">
      <alignment horizontal="center" vertical="justify" wrapText="1"/>
      <protection hidden="1"/>
    </xf>
    <xf numFmtId="1" fontId="44" fillId="0" borderId="25" xfId="0" applyNumberFormat="1" applyFont="1" applyBorder="1" applyAlignment="1" applyProtection="1">
      <alignment horizontal="center" vertical="center" shrinkToFit="1"/>
      <protection hidden="1"/>
    </xf>
    <xf numFmtId="1" fontId="44" fillId="0" borderId="21" xfId="0" applyNumberFormat="1" applyFont="1" applyBorder="1" applyAlignment="1" applyProtection="1">
      <alignment horizontal="center" vertical="center" shrinkToFit="1"/>
      <protection hidden="1"/>
    </xf>
    <xf numFmtId="1" fontId="44" fillId="0" borderId="88" xfId="0" applyNumberFormat="1" applyFont="1" applyBorder="1" applyAlignment="1" applyProtection="1">
      <alignment horizontal="center" vertical="center" shrinkToFit="1"/>
      <protection hidden="1"/>
    </xf>
    <xf numFmtId="1" fontId="44" fillId="0" borderId="16" xfId="0" applyNumberFormat="1" applyFont="1" applyBorder="1" applyAlignment="1" applyProtection="1">
      <alignment horizontal="center" vertical="center" shrinkToFit="1"/>
      <protection hidden="1"/>
    </xf>
    <xf numFmtId="0" fontId="16" fillId="0" borderId="25" xfId="0" applyFont="1" applyBorder="1" applyAlignment="1" applyProtection="1">
      <alignment horizontal="center" vertical="distributed" textRotation="255"/>
      <protection hidden="1"/>
    </xf>
    <xf numFmtId="0" fontId="16" fillId="0" borderId="21" xfId="0" applyFont="1" applyBorder="1" applyAlignment="1" applyProtection="1">
      <alignment horizontal="center" vertical="distributed" textRotation="255"/>
      <protection hidden="1"/>
    </xf>
    <xf numFmtId="0" fontId="16" fillId="0" borderId="11" xfId="0" applyFont="1" applyBorder="1" applyAlignment="1" applyProtection="1">
      <alignment horizontal="distributed" vertical="center"/>
      <protection hidden="1"/>
    </xf>
    <xf numFmtId="0" fontId="16" fillId="0" borderId="13" xfId="0" applyFont="1" applyBorder="1" applyAlignment="1" applyProtection="1">
      <alignment horizontal="distributed" vertical="center"/>
      <protection hidden="1"/>
    </xf>
    <xf numFmtId="0" fontId="16" fillId="0" borderId="12" xfId="0" applyFont="1" applyBorder="1" applyAlignment="1" applyProtection="1">
      <alignment horizontal="distributed" vertical="center"/>
      <protection hidden="1"/>
    </xf>
    <xf numFmtId="57" fontId="36" fillId="0" borderId="0" xfId="0" applyNumberFormat="1" applyFont="1" applyBorder="1" applyAlignment="1" applyProtection="1">
      <alignment horizontal="center" vertical="center" shrinkToFit="1"/>
      <protection hidden="1"/>
    </xf>
    <xf numFmtId="0" fontId="15" fillId="0" borderId="11" xfId="0" applyFont="1" applyBorder="1" applyAlignment="1" applyProtection="1">
      <alignment horizontal="distributed" vertical="center"/>
      <protection hidden="1"/>
    </xf>
    <xf numFmtId="0" fontId="15" fillId="0" borderId="13" xfId="0" applyFont="1" applyBorder="1" applyAlignment="1" applyProtection="1">
      <alignment horizontal="distributed" vertical="center"/>
      <protection hidden="1"/>
    </xf>
    <xf numFmtId="0" fontId="15" fillId="0" borderId="12" xfId="0" applyFont="1" applyBorder="1" applyAlignment="1" applyProtection="1">
      <alignment horizontal="distributed" vertical="center"/>
      <protection hidden="1"/>
    </xf>
    <xf numFmtId="0" fontId="50" fillId="0" borderId="259" xfId="0" applyFont="1" applyBorder="1" applyAlignment="1" applyProtection="1">
      <alignment vertical="top"/>
      <protection hidden="1"/>
    </xf>
    <xf numFmtId="0" fontId="50" fillId="0" borderId="38" xfId="0" applyFont="1" applyBorder="1" applyAlignment="1" applyProtection="1">
      <alignment vertical="top"/>
      <protection hidden="1"/>
    </xf>
    <xf numFmtId="0" fontId="7" fillId="0" borderId="92" xfId="0" applyFont="1" applyBorder="1" applyAlignment="1" applyProtection="1">
      <alignment horizontal="left" vertical="top" textRotation="255"/>
      <protection hidden="1"/>
    </xf>
    <xf numFmtId="0" fontId="41" fillId="0" borderId="0" xfId="0" applyNumberFormat="1" applyFont="1" applyBorder="1" applyAlignment="1" applyProtection="1">
      <alignment horizontal="left" vertical="top" shrinkToFit="1"/>
      <protection hidden="1"/>
    </xf>
    <xf numFmtId="0" fontId="41" fillId="0" borderId="203" xfId="0" applyFont="1" applyBorder="1" applyAlignment="1" applyProtection="1">
      <alignment horizontal="center" vertical="center" shrinkToFit="1"/>
      <protection hidden="1"/>
    </xf>
    <xf numFmtId="0" fontId="41" fillId="0" borderId="120" xfId="0" applyFont="1" applyBorder="1" applyAlignment="1" applyProtection="1">
      <alignment horizontal="center" vertical="center" shrinkToFit="1"/>
      <protection hidden="1"/>
    </xf>
    <xf numFmtId="0" fontId="41" fillId="0" borderId="75" xfId="0" applyFont="1" applyFill="1" applyBorder="1" applyAlignment="1" applyProtection="1">
      <alignment vertical="distributed" textRotation="255" wrapText="1"/>
      <protection hidden="1"/>
    </xf>
    <xf numFmtId="0" fontId="41" fillId="0" borderId="26" xfId="0" applyFont="1" applyFill="1" applyBorder="1" applyAlignment="1" applyProtection="1">
      <alignment vertical="distributed" textRotation="255" wrapText="1"/>
      <protection hidden="1"/>
    </xf>
    <xf numFmtId="0" fontId="41" fillId="0" borderId="51" xfId="0" applyFont="1" applyFill="1" applyBorder="1" applyAlignment="1" applyProtection="1">
      <alignment vertical="distributed" textRotation="255" wrapText="1"/>
      <protection hidden="1"/>
    </xf>
    <xf numFmtId="0" fontId="41" fillId="0" borderId="49" xfId="0" applyFont="1" applyFill="1" applyBorder="1" applyAlignment="1" applyProtection="1">
      <alignment vertical="distributed" textRotation="255" wrapText="1"/>
      <protection hidden="1"/>
    </xf>
    <xf numFmtId="0" fontId="41" fillId="0" borderId="0" xfId="0" applyFont="1" applyFill="1" applyBorder="1" applyAlignment="1" applyProtection="1">
      <alignment vertical="distributed" textRotation="255" wrapText="1"/>
      <protection hidden="1"/>
    </xf>
    <xf numFmtId="0" fontId="41" fillId="0" borderId="24" xfId="0" applyFont="1" applyFill="1" applyBorder="1" applyAlignment="1" applyProtection="1">
      <alignment vertical="distributed" textRotation="255" wrapText="1"/>
      <protection hidden="1"/>
    </xf>
    <xf numFmtId="0" fontId="41" fillId="0" borderId="130" xfId="0" applyFont="1" applyFill="1" applyBorder="1" applyAlignment="1" applyProtection="1">
      <alignment vertical="distributed" textRotation="255" wrapText="1"/>
      <protection hidden="1"/>
    </xf>
    <xf numFmtId="0" fontId="41" fillId="0" borderId="106" xfId="0" applyFont="1" applyFill="1" applyBorder="1" applyAlignment="1" applyProtection="1">
      <alignment vertical="distributed" textRotation="255" wrapText="1"/>
      <protection hidden="1"/>
    </xf>
    <xf numFmtId="0" fontId="41" fillId="0" borderId="107" xfId="0" applyFont="1" applyFill="1" applyBorder="1" applyAlignment="1" applyProtection="1">
      <alignment vertical="distributed" textRotation="255" wrapText="1"/>
      <protection hidden="1"/>
    </xf>
    <xf numFmtId="0" fontId="41" fillId="0" borderId="200" xfId="0" applyFont="1" applyFill="1" applyBorder="1" applyAlignment="1" applyProtection="1">
      <alignment horizontal="center" vertical="distributed" wrapText="1"/>
      <protection hidden="1"/>
    </xf>
    <xf numFmtId="0" fontId="41" fillId="0" borderId="26" xfId="0" applyFont="1" applyFill="1" applyBorder="1" applyAlignment="1" applyProtection="1">
      <alignment horizontal="center" vertical="distributed" wrapText="1"/>
      <protection hidden="1"/>
    </xf>
    <xf numFmtId="0" fontId="41" fillId="0" borderId="51" xfId="0" applyFont="1" applyFill="1" applyBorder="1" applyAlignment="1" applyProtection="1">
      <alignment horizontal="center" vertical="distributed" wrapText="1"/>
      <protection hidden="1"/>
    </xf>
    <xf numFmtId="0" fontId="41" fillId="0" borderId="23" xfId="0" applyFont="1" applyFill="1" applyBorder="1" applyAlignment="1" applyProtection="1">
      <alignment horizontal="center" vertical="distributed" wrapText="1"/>
      <protection hidden="1"/>
    </xf>
    <xf numFmtId="0" fontId="41" fillId="0" borderId="0" xfId="0" applyFont="1" applyFill="1" applyBorder="1" applyAlignment="1" applyProtection="1">
      <alignment horizontal="center" vertical="distributed" wrapText="1"/>
      <protection hidden="1"/>
    </xf>
    <xf numFmtId="0" fontId="41" fillId="0" borderId="24" xfId="0" applyFont="1" applyFill="1" applyBorder="1" applyAlignment="1" applyProtection="1">
      <alignment horizontal="center" vertical="distributed" wrapText="1"/>
      <protection hidden="1"/>
    </xf>
    <xf numFmtId="0" fontId="41" fillId="0" borderId="110" xfId="0" applyFont="1" applyFill="1" applyBorder="1" applyAlignment="1" applyProtection="1">
      <alignment horizontal="center" vertical="distributed" wrapText="1"/>
      <protection hidden="1"/>
    </xf>
    <xf numFmtId="0" fontId="41" fillId="0" borderId="106" xfId="0" applyFont="1" applyFill="1" applyBorder="1" applyAlignment="1" applyProtection="1">
      <alignment horizontal="center" vertical="distributed" wrapText="1"/>
      <protection hidden="1"/>
    </xf>
    <xf numFmtId="0" fontId="41" fillId="0" borderId="107" xfId="0" applyFont="1" applyFill="1" applyBorder="1" applyAlignment="1" applyProtection="1">
      <alignment horizontal="center" vertical="distributed" wrapText="1"/>
      <protection hidden="1"/>
    </xf>
    <xf numFmtId="0" fontId="42" fillId="0" borderId="28" xfId="0" applyFont="1" applyBorder="1" applyAlignment="1" applyProtection="1">
      <alignment horizontal="distributed" vertical="center"/>
      <protection hidden="1"/>
    </xf>
    <xf numFmtId="0" fontId="42" fillId="0" borderId="30" xfId="0" applyFont="1" applyBorder="1" applyAlignment="1" applyProtection="1">
      <alignment horizontal="distributed" vertical="center"/>
      <protection hidden="1"/>
    </xf>
    <xf numFmtId="0" fontId="32" fillId="0" borderId="40" xfId="0" applyFont="1" applyBorder="1" applyAlignment="1" applyProtection="1">
      <alignment horizontal="left" vertical="center" wrapText="1" indent="1"/>
      <protection hidden="1"/>
    </xf>
    <xf numFmtId="0" fontId="32" fillId="0" borderId="48" xfId="0" applyFont="1" applyBorder="1" applyAlignment="1" applyProtection="1">
      <alignment horizontal="left" vertical="center" wrapText="1" indent="1"/>
      <protection hidden="1"/>
    </xf>
    <xf numFmtId="0" fontId="32" fillId="0" borderId="41" xfId="0" applyFont="1" applyBorder="1" applyAlignment="1" applyProtection="1">
      <alignment horizontal="left" vertical="center" wrapText="1" indent="1"/>
      <protection hidden="1"/>
    </xf>
    <xf numFmtId="0" fontId="32" fillId="0" borderId="53" xfId="0" applyFont="1" applyBorder="1" applyAlignment="1" applyProtection="1">
      <alignment horizontal="left" vertical="center" wrapText="1" indent="1"/>
      <protection hidden="1"/>
    </xf>
    <xf numFmtId="0" fontId="32" fillId="0" borderId="164" xfId="0" applyFont="1" applyBorder="1" applyAlignment="1" applyProtection="1">
      <alignment horizontal="left" vertical="center" wrapText="1" indent="1"/>
      <protection hidden="1"/>
    </xf>
    <xf numFmtId="0" fontId="32" fillId="0" borderId="197" xfId="0" applyFont="1" applyBorder="1" applyAlignment="1" applyProtection="1">
      <alignment horizontal="left" vertical="center" wrapText="1" indent="1"/>
      <protection hidden="1"/>
    </xf>
    <xf numFmtId="0" fontId="32" fillId="0" borderId="132" xfId="0" applyFont="1" applyBorder="1" applyAlignment="1" applyProtection="1">
      <alignment horizontal="left" vertical="center" wrapText="1" indent="1"/>
      <protection hidden="1"/>
    </xf>
    <xf numFmtId="0" fontId="32" fillId="0" borderId="133" xfId="0" applyFont="1" applyBorder="1" applyAlignment="1" applyProtection="1">
      <alignment horizontal="left" vertical="center" wrapText="1" indent="1"/>
      <protection hidden="1"/>
    </xf>
    <xf numFmtId="0" fontId="49" fillId="0" borderId="198" xfId="0" applyFont="1" applyBorder="1" applyAlignment="1" applyProtection="1">
      <alignment horizontal="distributed" vertical="top"/>
      <protection hidden="1"/>
    </xf>
    <xf numFmtId="0" fontId="51" fillId="0" borderId="40" xfId="0" applyFont="1" applyBorder="1" applyAlignment="1" applyProtection="1">
      <alignment horizontal="center" vertical="center"/>
      <protection hidden="1"/>
    </xf>
    <xf numFmtId="0" fontId="51" fillId="0" borderId="48" xfId="0" applyFont="1" applyBorder="1" applyAlignment="1" applyProtection="1">
      <alignment horizontal="center" vertical="center"/>
      <protection hidden="1"/>
    </xf>
    <xf numFmtId="0" fontId="51" fillId="0" borderId="197" xfId="0" applyFont="1" applyBorder="1" applyAlignment="1" applyProtection="1">
      <alignment horizontal="center" vertical="center"/>
      <protection hidden="1"/>
    </xf>
    <xf numFmtId="0" fontId="51" fillId="0" borderId="132" xfId="0" applyFont="1" applyBorder="1" applyAlignment="1" applyProtection="1">
      <alignment horizontal="center" vertical="center"/>
      <protection hidden="1"/>
    </xf>
    <xf numFmtId="0" fontId="53" fillId="0" borderId="40" xfId="0" applyFont="1" applyBorder="1" applyAlignment="1" applyProtection="1">
      <alignment horizontal="distributed" vertical="center" wrapText="1" shrinkToFit="1"/>
      <protection hidden="1"/>
    </xf>
    <xf numFmtId="0" fontId="53" fillId="0" borderId="48" xfId="0" applyFont="1" applyBorder="1" applyAlignment="1" applyProtection="1">
      <alignment horizontal="distributed" vertical="center" wrapText="1" shrinkToFit="1"/>
      <protection hidden="1"/>
    </xf>
    <xf numFmtId="0" fontId="53" fillId="0" borderId="41" xfId="0" applyFont="1" applyBorder="1" applyAlignment="1" applyProtection="1">
      <alignment horizontal="distributed" vertical="center" wrapText="1" shrinkToFit="1"/>
      <protection hidden="1"/>
    </xf>
    <xf numFmtId="0" fontId="53" fillId="0" borderId="53" xfId="0" applyFont="1" applyBorder="1" applyAlignment="1" applyProtection="1">
      <alignment horizontal="distributed" vertical="center" wrapText="1" shrinkToFit="1"/>
      <protection hidden="1"/>
    </xf>
    <xf numFmtId="0" fontId="53" fillId="0" borderId="0" xfId="0" applyFont="1" applyBorder="1" applyAlignment="1" applyProtection="1">
      <alignment horizontal="distributed" vertical="center" wrapText="1" shrinkToFit="1"/>
      <protection hidden="1"/>
    </xf>
    <xf numFmtId="0" fontId="53" fillId="0" borderId="164" xfId="0" applyFont="1" applyBorder="1" applyAlignment="1" applyProtection="1">
      <alignment horizontal="distributed" vertical="center" wrapText="1" shrinkToFit="1"/>
      <protection hidden="1"/>
    </xf>
    <xf numFmtId="0" fontId="53" fillId="0" borderId="177" xfId="0" applyFont="1" applyBorder="1" applyAlignment="1" applyProtection="1">
      <alignment horizontal="distributed" vertical="center" wrapText="1" shrinkToFit="1"/>
      <protection hidden="1"/>
    </xf>
    <xf numFmtId="0" fontId="53" fillId="0" borderId="152" xfId="0" applyFont="1" applyBorder="1" applyAlignment="1" applyProtection="1">
      <alignment horizontal="distributed" vertical="center" wrapText="1" shrinkToFit="1"/>
      <protection hidden="1"/>
    </xf>
    <xf numFmtId="0" fontId="53" fillId="0" borderId="153" xfId="0" applyFont="1" applyBorder="1" applyAlignment="1" applyProtection="1">
      <alignment horizontal="distributed" vertical="center" wrapText="1" shrinkToFit="1"/>
      <protection hidden="1"/>
    </xf>
    <xf numFmtId="0" fontId="70" fillId="0" borderId="40" xfId="0" applyFont="1" applyBorder="1" applyAlignment="1" applyProtection="1">
      <alignment horizontal="distributed" vertical="center" wrapText="1"/>
      <protection hidden="1"/>
    </xf>
    <xf numFmtId="0" fontId="70" fillId="0" borderId="48" xfId="0" applyFont="1" applyBorder="1" applyAlignment="1" applyProtection="1">
      <alignment horizontal="distributed" vertical="center"/>
      <protection hidden="1"/>
    </xf>
    <xf numFmtId="0" fontId="70" fillId="0" borderId="41" xfId="0" applyFont="1" applyBorder="1" applyAlignment="1" applyProtection="1">
      <alignment horizontal="distributed" vertical="center"/>
      <protection hidden="1"/>
    </xf>
    <xf numFmtId="0" fontId="70" fillId="0" borderId="53" xfId="0" applyFont="1" applyBorder="1" applyAlignment="1" applyProtection="1">
      <alignment horizontal="distributed" vertical="center"/>
      <protection hidden="1"/>
    </xf>
    <xf numFmtId="0" fontId="70" fillId="0" borderId="0" xfId="0" applyFont="1" applyBorder="1" applyAlignment="1" applyProtection="1">
      <alignment horizontal="distributed" vertical="center"/>
      <protection hidden="1"/>
    </xf>
    <xf numFmtId="0" fontId="70" fillId="0" borderId="164" xfId="0" applyFont="1" applyBorder="1" applyAlignment="1" applyProtection="1">
      <alignment horizontal="distributed" vertical="center"/>
      <protection hidden="1"/>
    </xf>
    <xf numFmtId="0" fontId="70" fillId="0" borderId="197" xfId="0" applyFont="1" applyBorder="1" applyAlignment="1" applyProtection="1">
      <alignment horizontal="distributed" vertical="center"/>
      <protection hidden="1"/>
    </xf>
    <xf numFmtId="0" fontId="70" fillId="0" borderId="132" xfId="0" applyFont="1" applyBorder="1" applyAlignment="1" applyProtection="1">
      <alignment horizontal="distributed" vertical="center"/>
      <protection hidden="1"/>
    </xf>
    <xf numFmtId="0" fontId="70" fillId="0" borderId="133" xfId="0" applyFont="1" applyBorder="1" applyAlignment="1" applyProtection="1">
      <alignment horizontal="distributed" vertical="center"/>
      <protection hidden="1"/>
    </xf>
    <xf numFmtId="0" fontId="53" fillId="0" borderId="53" xfId="0" applyFont="1" applyBorder="1" applyAlignment="1" applyProtection="1">
      <alignment horizontal="center" vertical="center"/>
      <protection hidden="1"/>
    </xf>
    <xf numFmtId="0" fontId="53" fillId="0" borderId="0" xfId="0" applyFont="1" applyBorder="1" applyAlignment="1" applyProtection="1">
      <alignment horizontal="center" vertical="center"/>
      <protection hidden="1"/>
    </xf>
    <xf numFmtId="0" fontId="53" fillId="0" borderId="164" xfId="0" applyFont="1" applyBorder="1" applyAlignment="1" applyProtection="1">
      <alignment horizontal="center" vertical="center"/>
      <protection hidden="1"/>
    </xf>
    <xf numFmtId="38" fontId="39" fillId="0" borderId="197" xfId="48" applyFont="1" applyBorder="1" applyAlignment="1" applyProtection="1">
      <alignment horizontal="right" vertical="top" shrinkToFit="1"/>
      <protection hidden="1"/>
    </xf>
    <xf numFmtId="38" fontId="40" fillId="0" borderId="133" xfId="48" applyFont="1" applyBorder="1" applyAlignment="1">
      <alignment horizontal="right" vertical="top" shrinkToFit="1"/>
    </xf>
    <xf numFmtId="0" fontId="43" fillId="0" borderId="10" xfId="0" applyFont="1" applyBorder="1" applyAlignment="1" applyProtection="1">
      <alignment horizontal="distributed" vertical="center"/>
      <protection hidden="1"/>
    </xf>
    <xf numFmtId="1" fontId="24" fillId="0" borderId="260" xfId="0" applyNumberFormat="1" applyFont="1" applyFill="1" applyBorder="1" applyAlignment="1" applyProtection="1">
      <alignment horizontal="distributed" vertical="center"/>
      <protection hidden="1"/>
    </xf>
    <xf numFmtId="0" fontId="31" fillId="0" borderId="50"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43" fillId="0" borderId="92" xfId="0" applyFont="1" applyBorder="1" applyAlignment="1" applyProtection="1">
      <alignment horizontal="center" vertical="center"/>
      <protection hidden="1"/>
    </xf>
    <xf numFmtId="0" fontId="29" fillId="0" borderId="23" xfId="0" applyFont="1" applyFill="1" applyBorder="1" applyAlignment="1" applyProtection="1">
      <alignment horizontal="center" vertical="top" shrinkToFit="1"/>
      <protection hidden="1"/>
    </xf>
    <xf numFmtId="0" fontId="29" fillId="0" borderId="209" xfId="0" applyFont="1" applyFill="1" applyBorder="1" applyAlignment="1" applyProtection="1">
      <alignment horizontal="center" vertical="top" shrinkToFit="1"/>
      <protection hidden="1"/>
    </xf>
    <xf numFmtId="0" fontId="30" fillId="0" borderId="25" xfId="0" applyFont="1" applyBorder="1" applyAlignment="1" applyProtection="1">
      <alignment horizontal="left" vertical="center" wrapText="1" indent="1"/>
      <protection hidden="1"/>
    </xf>
    <xf numFmtId="0" fontId="30" fillId="0" borderId="52" xfId="0" applyFont="1" applyBorder="1" applyAlignment="1" applyProtection="1">
      <alignment horizontal="left" vertical="center" wrapText="1" indent="1"/>
      <protection hidden="1"/>
    </xf>
    <xf numFmtId="0" fontId="30" fillId="0" borderId="21" xfId="0" applyFont="1" applyBorder="1" applyAlignment="1" applyProtection="1">
      <alignment horizontal="left" vertical="center" wrapText="1" indent="1"/>
      <protection hidden="1"/>
    </xf>
    <xf numFmtId="0" fontId="30" fillId="0" borderId="50" xfId="0" applyFont="1" applyBorder="1" applyAlignment="1" applyProtection="1">
      <alignment horizontal="left" vertical="center" wrapText="1" indent="1"/>
      <protection hidden="1"/>
    </xf>
    <xf numFmtId="0" fontId="30" fillId="0" borderId="0" xfId="0" applyFont="1" applyBorder="1" applyAlignment="1" applyProtection="1">
      <alignment horizontal="left" vertical="center" wrapText="1" indent="1"/>
      <protection hidden="1"/>
    </xf>
    <xf numFmtId="0" fontId="30" fillId="0" borderId="18" xfId="0" applyFont="1" applyBorder="1" applyAlignment="1" applyProtection="1">
      <alignment horizontal="left" vertical="center" wrapText="1" indent="1"/>
      <protection hidden="1"/>
    </xf>
    <xf numFmtId="0" fontId="30" fillId="0" borderId="88" xfId="0" applyFont="1" applyBorder="1" applyAlignment="1" applyProtection="1">
      <alignment horizontal="left" vertical="center" wrapText="1" indent="1"/>
      <protection hidden="1"/>
    </xf>
    <xf numFmtId="0" fontId="30" fillId="0" borderId="92" xfId="0" applyFont="1" applyBorder="1" applyAlignment="1" applyProtection="1">
      <alignment horizontal="left" vertical="center" wrapText="1" indent="1"/>
      <protection hidden="1"/>
    </xf>
    <xf numFmtId="0" fontId="30" fillId="0" borderId="16" xfId="0" applyFont="1" applyBorder="1" applyAlignment="1" applyProtection="1">
      <alignment horizontal="left" vertical="center" wrapText="1" indent="1"/>
      <protection hidden="1"/>
    </xf>
    <xf numFmtId="0" fontId="29" fillId="0" borderId="10" xfId="0" applyFont="1" applyBorder="1" applyAlignment="1" applyProtection="1">
      <alignment horizontal="center" vertical="center"/>
      <protection hidden="1"/>
    </xf>
    <xf numFmtId="186" fontId="29" fillId="0" borderId="11" xfId="48" applyNumberFormat="1" applyFont="1" applyBorder="1" applyAlignment="1">
      <alignment horizontal="center" vertical="center" shrinkToFit="1"/>
    </xf>
    <xf numFmtId="186" fontId="29" fillId="0" borderId="13" xfId="48" applyNumberFormat="1" applyFont="1" applyBorder="1" applyAlignment="1">
      <alignment horizontal="center" vertical="center" shrinkToFit="1"/>
    </xf>
    <xf numFmtId="184" fontId="29" fillId="0" borderId="10" xfId="0" applyNumberFormat="1"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92" xfId="0" applyFont="1" applyBorder="1" applyAlignment="1">
      <alignment horizontal="center" vertical="center" shrinkToFit="1"/>
    </xf>
    <xf numFmtId="0" fontId="7" fillId="0" borderId="87" xfId="0" applyFont="1" applyBorder="1" applyAlignment="1" applyProtection="1">
      <alignment horizontal="right" vertical="top" textRotation="255"/>
      <protection hidden="1"/>
    </xf>
    <xf numFmtId="38" fontId="29" fillId="0" borderId="88" xfId="48" applyFont="1" applyBorder="1" applyAlignment="1" applyProtection="1">
      <alignment vertical="top" shrinkToFit="1"/>
      <protection hidden="1"/>
    </xf>
    <xf numFmtId="38" fontId="29" fillId="0" borderId="92" xfId="48" applyFont="1" applyBorder="1" applyAlignment="1" applyProtection="1">
      <alignment vertical="top" shrinkToFit="1"/>
      <protection hidden="1"/>
    </xf>
    <xf numFmtId="38" fontId="29" fillId="0" borderId="16" xfId="48" applyFont="1" applyBorder="1" applyAlignment="1" applyProtection="1">
      <alignment vertical="top" shrinkToFit="1"/>
      <protection hidden="1"/>
    </xf>
    <xf numFmtId="0" fontId="29" fillId="0" borderId="261" xfId="0" applyFont="1" applyBorder="1" applyAlignment="1" applyProtection="1">
      <alignment horizontal="center" vertical="top"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Book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428625</xdr:colOff>
      <xdr:row>6</xdr:row>
      <xdr:rowOff>85725</xdr:rowOff>
    </xdr:from>
    <xdr:ext cx="209550" cy="200025"/>
    <xdr:sp>
      <xdr:nvSpPr>
        <xdr:cNvPr id="1" name="Oval 1"/>
        <xdr:cNvSpPr>
          <a:spLocks/>
        </xdr:cNvSpPr>
      </xdr:nvSpPr>
      <xdr:spPr>
        <a:xfrm>
          <a:off x="5943600" y="1095375"/>
          <a:ext cx="209550" cy="200025"/>
        </a:xfrm>
        <a:prstGeom prst="ellipse">
          <a:avLst/>
        </a:prstGeom>
        <a:solidFill>
          <a:srgbClr val="FFFFFF"/>
        </a:solidFill>
        <a:ln w="9525" cmpd="sng">
          <a:solidFill>
            <a:srgbClr val="0000FF"/>
          </a:solidFill>
          <a:headEnd type="none"/>
          <a:tailEnd type="none"/>
        </a:ln>
      </xdr:spPr>
      <xdr:txBody>
        <a:bodyPr vertOverflow="clip" wrap="square" lIns="0" tIns="0" rIns="0" bIns="0" anchor="ctr"/>
        <a:p>
          <a:pPr algn="ctr">
            <a:defRPr/>
          </a:pPr>
          <a:r>
            <a:rPr lang="en-US" cap="none" sz="800" b="0" i="0" u="none" baseline="0">
              <a:solidFill>
                <a:srgbClr val="0000FF"/>
              </a:solidFill>
            </a:rPr>
            <a:t>扶</a:t>
          </a:r>
        </a:p>
      </xdr:txBody>
    </xdr:sp>
    <xdr:clientData/>
  </xdr:oneCellAnchor>
  <xdr:oneCellAnchor>
    <xdr:from>
      <xdr:col>13</xdr:col>
      <xdr:colOff>419100</xdr:colOff>
      <xdr:row>28</xdr:row>
      <xdr:rowOff>104775</xdr:rowOff>
    </xdr:from>
    <xdr:ext cx="200025" cy="200025"/>
    <xdr:sp>
      <xdr:nvSpPr>
        <xdr:cNvPr id="2" name="Oval 2"/>
        <xdr:cNvSpPr>
          <a:spLocks/>
        </xdr:cNvSpPr>
      </xdr:nvSpPr>
      <xdr:spPr>
        <a:xfrm>
          <a:off x="6591300" y="4676775"/>
          <a:ext cx="200025" cy="200025"/>
        </a:xfrm>
        <a:prstGeom prst="ellipse">
          <a:avLst/>
        </a:prstGeom>
        <a:solidFill>
          <a:srgbClr val="FFFFFF"/>
        </a:solidFill>
        <a:ln w="9525" cmpd="sng">
          <a:solidFill>
            <a:srgbClr val="0000FF"/>
          </a:solidFill>
          <a:headEnd type="none"/>
          <a:tailEnd type="none"/>
        </a:ln>
      </xdr:spPr>
      <xdr:txBody>
        <a:bodyPr vertOverflow="clip" wrap="square" lIns="0" tIns="0" rIns="0" bIns="0" anchor="ctr"/>
        <a:p>
          <a:pPr algn="ctr">
            <a:defRPr/>
          </a:pPr>
          <a:r>
            <a:rPr lang="en-US" cap="none" sz="800" b="0" i="0" u="none" baseline="0">
              <a:solidFill>
                <a:srgbClr val="0000FF"/>
              </a:solidFill>
            </a:rPr>
            <a:t>保</a:t>
          </a:r>
        </a:p>
      </xdr:txBody>
    </xdr:sp>
    <xdr:clientData/>
  </xdr:oneCellAnchor>
  <xdr:oneCellAnchor>
    <xdr:from>
      <xdr:col>13</xdr:col>
      <xdr:colOff>285750</xdr:colOff>
      <xdr:row>38</xdr:row>
      <xdr:rowOff>76200</xdr:rowOff>
    </xdr:from>
    <xdr:ext cx="323850" cy="209550"/>
    <xdr:sp>
      <xdr:nvSpPr>
        <xdr:cNvPr id="3" name="Oval 3"/>
        <xdr:cNvSpPr>
          <a:spLocks/>
        </xdr:cNvSpPr>
      </xdr:nvSpPr>
      <xdr:spPr>
        <a:xfrm>
          <a:off x="6457950" y="6267450"/>
          <a:ext cx="323850" cy="209550"/>
        </a:xfrm>
        <a:prstGeom prst="ellipse">
          <a:avLst/>
        </a:prstGeom>
        <a:solidFill>
          <a:srgbClr val="FFFFFF"/>
        </a:solidFill>
        <a:ln w="9525" cmpd="sng">
          <a:solidFill>
            <a:srgbClr val="0000FF"/>
          </a:solidFill>
          <a:headEnd type="none"/>
          <a:tailEnd type="none"/>
        </a:ln>
      </xdr:spPr>
      <xdr:txBody>
        <a:bodyPr vertOverflow="clip" wrap="square" lIns="0" tIns="0" rIns="0" bIns="0" anchor="ctr"/>
        <a:p>
          <a:pPr algn="ctr">
            <a:defRPr/>
          </a:pPr>
          <a:r>
            <a:rPr lang="en-US" cap="none" sz="800" b="0" i="0" u="none" baseline="0">
              <a:solidFill>
                <a:srgbClr val="0000FF"/>
              </a:solidFill>
            </a:rPr>
            <a:t>配特</a:t>
          </a:r>
        </a:p>
      </xdr:txBody>
    </xdr:sp>
    <xdr:clientData/>
  </xdr:oneCellAnchor>
  <xdr:twoCellAnchor>
    <xdr:from>
      <xdr:col>14</xdr:col>
      <xdr:colOff>133350</xdr:colOff>
      <xdr:row>5</xdr:row>
      <xdr:rowOff>47625</xdr:rowOff>
    </xdr:from>
    <xdr:to>
      <xdr:col>14</xdr:col>
      <xdr:colOff>142875</xdr:colOff>
      <xdr:row>53</xdr:row>
      <xdr:rowOff>19050</xdr:rowOff>
    </xdr:to>
    <xdr:sp>
      <xdr:nvSpPr>
        <xdr:cNvPr id="4" name="Line 7"/>
        <xdr:cNvSpPr>
          <a:spLocks/>
        </xdr:cNvSpPr>
      </xdr:nvSpPr>
      <xdr:spPr>
        <a:xfrm>
          <a:off x="6962775" y="857250"/>
          <a:ext cx="9525" cy="7781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152400</xdr:colOff>
      <xdr:row>28</xdr:row>
      <xdr:rowOff>9525</xdr:rowOff>
    </xdr:from>
    <xdr:to>
      <xdr:col>14</xdr:col>
      <xdr:colOff>133350</xdr:colOff>
      <xdr:row>28</xdr:row>
      <xdr:rowOff>9525</xdr:rowOff>
    </xdr:to>
    <xdr:sp>
      <xdr:nvSpPr>
        <xdr:cNvPr id="5" name="Line 8"/>
        <xdr:cNvSpPr>
          <a:spLocks/>
        </xdr:cNvSpPr>
      </xdr:nvSpPr>
      <xdr:spPr>
        <a:xfrm flipH="1">
          <a:off x="3390900" y="4581525"/>
          <a:ext cx="35718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171450</xdr:colOff>
      <xdr:row>28</xdr:row>
      <xdr:rowOff>9525</xdr:rowOff>
    </xdr:from>
    <xdr:to>
      <xdr:col>8</xdr:col>
      <xdr:colOff>171450</xdr:colOff>
      <xdr:row>53</xdr:row>
      <xdr:rowOff>9525</xdr:rowOff>
    </xdr:to>
    <xdr:sp>
      <xdr:nvSpPr>
        <xdr:cNvPr id="6" name="Line 9"/>
        <xdr:cNvSpPr>
          <a:spLocks/>
        </xdr:cNvSpPr>
      </xdr:nvSpPr>
      <xdr:spPr>
        <a:xfrm>
          <a:off x="3409950" y="4581525"/>
          <a:ext cx="0" cy="40481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66675</xdr:rowOff>
    </xdr:from>
    <xdr:to>
      <xdr:col>1</xdr:col>
      <xdr:colOff>600075</xdr:colOff>
      <xdr:row>4</xdr:row>
      <xdr:rowOff>257175</xdr:rowOff>
    </xdr:to>
    <xdr:sp>
      <xdr:nvSpPr>
        <xdr:cNvPr id="1" name="Oval 2"/>
        <xdr:cNvSpPr>
          <a:spLocks/>
        </xdr:cNvSpPr>
      </xdr:nvSpPr>
      <xdr:spPr>
        <a:xfrm>
          <a:off x="295275" y="762000"/>
          <a:ext cx="542925" cy="552450"/>
        </a:xfrm>
        <a:prstGeom prst="ellipse">
          <a:avLst/>
        </a:prstGeom>
        <a:noFill/>
        <a:ln w="25400"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57150</xdr:colOff>
      <xdr:row>36</xdr:row>
      <xdr:rowOff>95250</xdr:rowOff>
    </xdr:from>
    <xdr:to>
      <xdr:col>1</xdr:col>
      <xdr:colOff>600075</xdr:colOff>
      <xdr:row>38</xdr:row>
      <xdr:rowOff>9525</xdr:rowOff>
    </xdr:to>
    <xdr:sp>
      <xdr:nvSpPr>
        <xdr:cNvPr id="2" name="Oval 4"/>
        <xdr:cNvSpPr>
          <a:spLocks/>
        </xdr:cNvSpPr>
      </xdr:nvSpPr>
      <xdr:spPr>
        <a:xfrm>
          <a:off x="295275" y="9877425"/>
          <a:ext cx="542925" cy="552450"/>
        </a:xfrm>
        <a:prstGeom prst="ellipse">
          <a:avLst/>
        </a:prstGeom>
        <a:noFill/>
        <a:ln w="25400" cmpd="sng">
          <a:solidFill>
            <a:srgbClr val="008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0</xdr:colOff>
      <xdr:row>3</xdr:row>
      <xdr:rowOff>0</xdr:rowOff>
    </xdr:from>
    <xdr:to>
      <xdr:col>31</xdr:col>
      <xdr:colOff>0</xdr:colOff>
      <xdr:row>4</xdr:row>
      <xdr:rowOff>0</xdr:rowOff>
    </xdr:to>
    <xdr:grpSp>
      <xdr:nvGrpSpPr>
        <xdr:cNvPr id="3" name="グループ化 31"/>
        <xdr:cNvGrpSpPr>
          <a:grpSpLocks/>
        </xdr:cNvGrpSpPr>
      </xdr:nvGrpSpPr>
      <xdr:grpSpPr>
        <a:xfrm>
          <a:off x="866775" y="695325"/>
          <a:ext cx="5686425" cy="361950"/>
          <a:chOff x="1028975" y="502191"/>
          <a:chExt cx="5908404" cy="418695"/>
        </a:xfrm>
        <a:solidFill>
          <a:srgbClr val="FFFFFF"/>
        </a:solidFill>
      </xdr:grpSpPr>
      <xdr:grpSp>
        <xdr:nvGrpSpPr>
          <xdr:cNvPr id="4" name="グループ化 11"/>
          <xdr:cNvGrpSpPr>
            <a:grpSpLocks/>
          </xdr:cNvGrpSpPr>
        </xdr:nvGrpSpPr>
        <xdr:grpSpPr>
          <a:xfrm>
            <a:off x="1028975" y="502191"/>
            <a:ext cx="5908404" cy="418695"/>
            <a:chOff x="1029651" y="501966"/>
            <a:chExt cx="5895975" cy="419100"/>
          </a:xfrm>
          <a:solidFill>
            <a:srgbClr val="FFFFFF"/>
          </a:solidFill>
        </xdr:grpSpPr>
        <xdr:grpSp>
          <xdr:nvGrpSpPr>
            <xdr:cNvPr id="5" name="グループ化 2"/>
            <xdr:cNvGrpSpPr>
              <a:grpSpLocks/>
            </xdr:cNvGrpSpPr>
          </xdr:nvGrpSpPr>
          <xdr:grpSpPr>
            <a:xfrm>
              <a:off x="1029651" y="501966"/>
              <a:ext cx="2769634" cy="419100"/>
              <a:chOff x="1028700" y="504824"/>
              <a:chExt cx="2499360" cy="421005"/>
            </a:xfrm>
            <a:solidFill>
              <a:srgbClr val="FFFFFF"/>
            </a:solidFill>
          </xdr:grpSpPr>
          <xdr:sp>
            <xdr:nvSpPr>
              <xdr:cNvPr id="6" name="正方形/長方形 1"/>
              <xdr:cNvSpPr>
                <a:spLocks/>
              </xdr:cNvSpPr>
            </xdr:nvSpPr>
            <xdr:spPr>
              <a:xfrm>
                <a:off x="1028700" y="504824"/>
                <a:ext cx="312420" cy="421005"/>
              </a:xfrm>
              <a:prstGeom prst="rect">
                <a:avLst/>
              </a:prstGeom>
              <a:noFill/>
              <a:ln w="3175"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 name="正方形/長方形 4"/>
              <xdr:cNvSpPr>
                <a:spLocks/>
              </xdr:cNvSpPr>
            </xdr:nvSpPr>
            <xdr:spPr>
              <a:xfrm>
                <a:off x="1341120" y="504824"/>
                <a:ext cx="312420" cy="421005"/>
              </a:xfrm>
              <a:prstGeom prst="rect">
                <a:avLst/>
              </a:prstGeom>
              <a:noFill/>
              <a:ln w="3175"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 name="正方形/長方形 5"/>
              <xdr:cNvSpPr>
                <a:spLocks/>
              </xdr:cNvSpPr>
            </xdr:nvSpPr>
            <xdr:spPr>
              <a:xfrm>
                <a:off x="1653540" y="504824"/>
                <a:ext cx="312420" cy="421005"/>
              </a:xfrm>
              <a:prstGeom prst="rect">
                <a:avLst/>
              </a:prstGeom>
              <a:noFill/>
              <a:ln w="3175"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9" name="正方形/長方形 6"/>
              <xdr:cNvSpPr>
                <a:spLocks/>
              </xdr:cNvSpPr>
            </xdr:nvSpPr>
            <xdr:spPr>
              <a:xfrm>
                <a:off x="1965960" y="504824"/>
                <a:ext cx="312420" cy="421005"/>
              </a:xfrm>
              <a:prstGeom prst="rect">
                <a:avLst/>
              </a:prstGeom>
              <a:noFill/>
              <a:ln w="3175"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0" name="正方形/長方形 7"/>
              <xdr:cNvSpPr>
                <a:spLocks/>
              </xdr:cNvSpPr>
            </xdr:nvSpPr>
            <xdr:spPr>
              <a:xfrm>
                <a:off x="2278380" y="504824"/>
                <a:ext cx="312420" cy="421005"/>
              </a:xfrm>
              <a:prstGeom prst="rect">
                <a:avLst/>
              </a:prstGeom>
              <a:noFill/>
              <a:ln w="3175"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1" name="正方形/長方形 8"/>
              <xdr:cNvSpPr>
                <a:spLocks/>
              </xdr:cNvSpPr>
            </xdr:nvSpPr>
            <xdr:spPr>
              <a:xfrm>
                <a:off x="2590800" y="504824"/>
                <a:ext cx="312420" cy="421005"/>
              </a:xfrm>
              <a:prstGeom prst="rect">
                <a:avLst/>
              </a:prstGeom>
              <a:noFill/>
              <a:ln w="3175"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2" name="正方形/長方形 9"/>
              <xdr:cNvSpPr>
                <a:spLocks/>
              </xdr:cNvSpPr>
            </xdr:nvSpPr>
            <xdr:spPr>
              <a:xfrm>
                <a:off x="2903220" y="504824"/>
                <a:ext cx="312420" cy="421005"/>
              </a:xfrm>
              <a:prstGeom prst="rect">
                <a:avLst/>
              </a:prstGeom>
              <a:noFill/>
              <a:ln w="3175"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3" name="正方形/長方形 10"/>
              <xdr:cNvSpPr>
                <a:spLocks/>
              </xdr:cNvSpPr>
            </xdr:nvSpPr>
            <xdr:spPr>
              <a:xfrm>
                <a:off x="3215640" y="504824"/>
                <a:ext cx="312420" cy="421005"/>
              </a:xfrm>
              <a:prstGeom prst="rect">
                <a:avLst/>
              </a:prstGeom>
              <a:noFill/>
              <a:ln w="3175"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grpSp>
          <xdr:nvGrpSpPr>
            <xdr:cNvPr id="14" name="グループ化 12"/>
            <xdr:cNvGrpSpPr>
              <a:grpSpLocks/>
            </xdr:cNvGrpSpPr>
          </xdr:nvGrpSpPr>
          <xdr:grpSpPr>
            <a:xfrm>
              <a:off x="3799285" y="501966"/>
              <a:ext cx="2781426" cy="419100"/>
              <a:chOff x="1028700" y="504824"/>
              <a:chExt cx="2499360" cy="421005"/>
            </a:xfrm>
            <a:solidFill>
              <a:srgbClr val="FFFFFF"/>
            </a:solidFill>
          </xdr:grpSpPr>
          <xdr:sp>
            <xdr:nvSpPr>
              <xdr:cNvPr id="15" name="正方形/長方形 13"/>
              <xdr:cNvSpPr>
                <a:spLocks/>
              </xdr:cNvSpPr>
            </xdr:nvSpPr>
            <xdr:spPr>
              <a:xfrm>
                <a:off x="1028700" y="504824"/>
                <a:ext cx="312420" cy="421005"/>
              </a:xfrm>
              <a:prstGeom prst="rect">
                <a:avLst/>
              </a:prstGeom>
              <a:noFill/>
              <a:ln w="3175"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6" name="正方形/長方形 14"/>
              <xdr:cNvSpPr>
                <a:spLocks/>
              </xdr:cNvSpPr>
            </xdr:nvSpPr>
            <xdr:spPr>
              <a:xfrm>
                <a:off x="1341120" y="504824"/>
                <a:ext cx="312420" cy="421005"/>
              </a:xfrm>
              <a:prstGeom prst="rect">
                <a:avLst/>
              </a:prstGeom>
              <a:noFill/>
              <a:ln w="3175"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7" name="正方形/長方形 15"/>
              <xdr:cNvSpPr>
                <a:spLocks/>
              </xdr:cNvSpPr>
            </xdr:nvSpPr>
            <xdr:spPr>
              <a:xfrm>
                <a:off x="1653540" y="504824"/>
                <a:ext cx="312420" cy="421005"/>
              </a:xfrm>
              <a:prstGeom prst="rect">
                <a:avLst/>
              </a:prstGeom>
              <a:noFill/>
              <a:ln w="3175"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8" name="正方形/長方形 16"/>
              <xdr:cNvSpPr>
                <a:spLocks/>
              </xdr:cNvSpPr>
            </xdr:nvSpPr>
            <xdr:spPr>
              <a:xfrm>
                <a:off x="1965960" y="504824"/>
                <a:ext cx="312420" cy="421005"/>
              </a:xfrm>
              <a:prstGeom prst="rect">
                <a:avLst/>
              </a:prstGeom>
              <a:noFill/>
              <a:ln w="3175"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9" name="正方形/長方形 17"/>
              <xdr:cNvSpPr>
                <a:spLocks/>
              </xdr:cNvSpPr>
            </xdr:nvSpPr>
            <xdr:spPr>
              <a:xfrm>
                <a:off x="2278380" y="504824"/>
                <a:ext cx="312420" cy="421005"/>
              </a:xfrm>
              <a:prstGeom prst="rect">
                <a:avLst/>
              </a:prstGeom>
              <a:noFill/>
              <a:ln w="3175"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0" name="正方形/長方形 18"/>
              <xdr:cNvSpPr>
                <a:spLocks/>
              </xdr:cNvSpPr>
            </xdr:nvSpPr>
            <xdr:spPr>
              <a:xfrm>
                <a:off x="2590800" y="504824"/>
                <a:ext cx="312420" cy="421005"/>
              </a:xfrm>
              <a:prstGeom prst="rect">
                <a:avLst/>
              </a:prstGeom>
              <a:noFill/>
              <a:ln w="3175"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1" name="正方形/長方形 19"/>
              <xdr:cNvSpPr>
                <a:spLocks/>
              </xdr:cNvSpPr>
            </xdr:nvSpPr>
            <xdr:spPr>
              <a:xfrm>
                <a:off x="2903220" y="504824"/>
                <a:ext cx="312420" cy="421005"/>
              </a:xfrm>
              <a:prstGeom prst="rect">
                <a:avLst/>
              </a:prstGeom>
              <a:noFill/>
              <a:ln w="3175"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2" name="正方形/長方形 20"/>
              <xdr:cNvSpPr>
                <a:spLocks/>
              </xdr:cNvSpPr>
            </xdr:nvSpPr>
            <xdr:spPr>
              <a:xfrm>
                <a:off x="3215640" y="504824"/>
                <a:ext cx="312420" cy="421005"/>
              </a:xfrm>
              <a:prstGeom prst="rect">
                <a:avLst/>
              </a:prstGeom>
              <a:noFill/>
              <a:ln w="3175"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sp>
          <xdr:nvSpPr>
            <xdr:cNvPr id="23" name="正方形/長方形 29"/>
            <xdr:cNvSpPr>
              <a:spLocks/>
            </xdr:cNvSpPr>
          </xdr:nvSpPr>
          <xdr:spPr>
            <a:xfrm>
              <a:off x="6579237" y="501966"/>
              <a:ext cx="346389" cy="419100"/>
            </a:xfrm>
            <a:prstGeom prst="rect">
              <a:avLst/>
            </a:prstGeom>
            <a:noFill/>
            <a:ln w="3175"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sp>
        <xdr:nvSpPr>
          <xdr:cNvPr id="24" name="二等辺三角形 30"/>
          <xdr:cNvSpPr>
            <a:spLocks/>
          </xdr:cNvSpPr>
        </xdr:nvSpPr>
        <xdr:spPr>
          <a:xfrm>
            <a:off x="2387908" y="857035"/>
            <a:ext cx="56130" cy="59769"/>
          </a:xfrm>
          <a:prstGeom prst="triangle">
            <a:avLst/>
          </a:prstGeom>
          <a:solidFill>
            <a:srgbClr val="FF6600"/>
          </a:solidFill>
          <a:ln w="3175"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5" name="二等辺三角形 33"/>
          <xdr:cNvSpPr>
            <a:spLocks/>
          </xdr:cNvSpPr>
        </xdr:nvSpPr>
        <xdr:spPr>
          <a:xfrm rot="10800000">
            <a:off x="2387908" y="505331"/>
            <a:ext cx="56130" cy="59769"/>
          </a:xfrm>
          <a:prstGeom prst="triangle">
            <a:avLst/>
          </a:prstGeom>
          <a:solidFill>
            <a:srgbClr val="FF6600"/>
          </a:solidFill>
          <a:ln w="3175"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6" name="二等辺三角形 34"/>
          <xdr:cNvSpPr>
            <a:spLocks/>
          </xdr:cNvSpPr>
        </xdr:nvSpPr>
        <xdr:spPr>
          <a:xfrm>
            <a:off x="4123502" y="857035"/>
            <a:ext cx="56130" cy="59769"/>
          </a:xfrm>
          <a:prstGeom prst="triangle">
            <a:avLst/>
          </a:prstGeom>
          <a:solidFill>
            <a:srgbClr val="FF6600"/>
          </a:solidFill>
          <a:ln w="3175"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7" name="二等辺三角形 35"/>
          <xdr:cNvSpPr>
            <a:spLocks/>
          </xdr:cNvSpPr>
        </xdr:nvSpPr>
        <xdr:spPr>
          <a:xfrm rot="10800000">
            <a:off x="4123502" y="505331"/>
            <a:ext cx="56130" cy="59769"/>
          </a:xfrm>
          <a:prstGeom prst="triangle">
            <a:avLst/>
          </a:prstGeom>
          <a:solidFill>
            <a:srgbClr val="FF6600"/>
          </a:solidFill>
          <a:ln w="3175"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8" name="二等辺三角形 36"/>
          <xdr:cNvSpPr>
            <a:spLocks/>
          </xdr:cNvSpPr>
        </xdr:nvSpPr>
        <xdr:spPr>
          <a:xfrm>
            <a:off x="6213600" y="857035"/>
            <a:ext cx="56130" cy="59769"/>
          </a:xfrm>
          <a:prstGeom prst="triangle">
            <a:avLst/>
          </a:prstGeom>
          <a:solidFill>
            <a:srgbClr val="FF6600"/>
          </a:solidFill>
          <a:ln w="3175"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9" name="二等辺三角形 37"/>
          <xdr:cNvSpPr>
            <a:spLocks/>
          </xdr:cNvSpPr>
        </xdr:nvSpPr>
        <xdr:spPr>
          <a:xfrm rot="10800000">
            <a:off x="6213600" y="505331"/>
            <a:ext cx="56130" cy="59769"/>
          </a:xfrm>
          <a:prstGeom prst="triangle">
            <a:avLst/>
          </a:prstGeom>
          <a:solidFill>
            <a:srgbClr val="FF6600"/>
          </a:solidFill>
          <a:ln w="3175"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0" name="二等辺三角形 38"/>
          <xdr:cNvSpPr>
            <a:spLocks/>
          </xdr:cNvSpPr>
        </xdr:nvSpPr>
        <xdr:spPr>
          <a:xfrm>
            <a:off x="4473575" y="857035"/>
            <a:ext cx="56130" cy="59769"/>
          </a:xfrm>
          <a:prstGeom prst="triangle">
            <a:avLst/>
          </a:prstGeom>
          <a:solidFill>
            <a:srgbClr val="FFFFFF"/>
          </a:solidFill>
          <a:ln w="3175"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1" name="二等辺三角形 39"/>
          <xdr:cNvSpPr>
            <a:spLocks/>
          </xdr:cNvSpPr>
        </xdr:nvSpPr>
        <xdr:spPr>
          <a:xfrm rot="10800000">
            <a:off x="4473575" y="505331"/>
            <a:ext cx="56130" cy="59769"/>
          </a:xfrm>
          <a:prstGeom prst="triangle">
            <a:avLst/>
          </a:prstGeom>
          <a:solidFill>
            <a:srgbClr val="FFFFFF"/>
          </a:solidFill>
          <a:ln w="3175"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2</xdr:col>
      <xdr:colOff>0</xdr:colOff>
      <xdr:row>36</xdr:row>
      <xdr:rowOff>0</xdr:rowOff>
    </xdr:from>
    <xdr:to>
      <xdr:col>30</xdr:col>
      <xdr:colOff>400050</xdr:colOff>
      <xdr:row>37</xdr:row>
      <xdr:rowOff>0</xdr:rowOff>
    </xdr:to>
    <xdr:grpSp>
      <xdr:nvGrpSpPr>
        <xdr:cNvPr id="32" name="グループ化 1"/>
        <xdr:cNvGrpSpPr>
          <a:grpSpLocks/>
        </xdr:cNvGrpSpPr>
      </xdr:nvGrpSpPr>
      <xdr:grpSpPr>
        <a:xfrm>
          <a:off x="866775" y="9782175"/>
          <a:ext cx="5676900" cy="361950"/>
          <a:chOff x="894080" y="9870440"/>
          <a:chExt cx="5892800" cy="421640"/>
        </a:xfrm>
        <a:solidFill>
          <a:srgbClr val="FFFFFF"/>
        </a:solidFill>
      </xdr:grpSpPr>
      <xdr:grpSp>
        <xdr:nvGrpSpPr>
          <xdr:cNvPr id="33" name="グループ化 131"/>
          <xdr:cNvGrpSpPr>
            <a:grpSpLocks/>
          </xdr:cNvGrpSpPr>
        </xdr:nvGrpSpPr>
        <xdr:grpSpPr>
          <a:xfrm>
            <a:off x="894080" y="9870440"/>
            <a:ext cx="5892800" cy="419110"/>
            <a:chOff x="1029651" y="501966"/>
            <a:chExt cx="5895975" cy="419100"/>
          </a:xfrm>
          <a:solidFill>
            <a:srgbClr val="FFFFFF"/>
          </a:solidFill>
        </xdr:grpSpPr>
        <xdr:grpSp>
          <xdr:nvGrpSpPr>
            <xdr:cNvPr id="34" name="グループ化 140"/>
            <xdr:cNvGrpSpPr>
              <a:grpSpLocks/>
            </xdr:cNvGrpSpPr>
          </xdr:nvGrpSpPr>
          <xdr:grpSpPr>
            <a:xfrm>
              <a:off x="1029651" y="501966"/>
              <a:ext cx="2769634" cy="419100"/>
              <a:chOff x="1028700" y="504824"/>
              <a:chExt cx="2499360" cy="421005"/>
            </a:xfrm>
            <a:solidFill>
              <a:srgbClr val="FFFFFF"/>
            </a:solidFill>
          </xdr:grpSpPr>
          <xdr:sp>
            <xdr:nvSpPr>
              <xdr:cNvPr id="35" name="正方形/長方形 151"/>
              <xdr:cNvSpPr>
                <a:spLocks/>
              </xdr:cNvSpPr>
            </xdr:nvSpPr>
            <xdr:spPr>
              <a:xfrm>
                <a:off x="1028700" y="504824"/>
                <a:ext cx="312420" cy="421005"/>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6" name="正方形/長方形 152"/>
              <xdr:cNvSpPr>
                <a:spLocks/>
              </xdr:cNvSpPr>
            </xdr:nvSpPr>
            <xdr:spPr>
              <a:xfrm>
                <a:off x="1341120" y="504824"/>
                <a:ext cx="312420" cy="421005"/>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7" name="正方形/長方形 153"/>
              <xdr:cNvSpPr>
                <a:spLocks/>
              </xdr:cNvSpPr>
            </xdr:nvSpPr>
            <xdr:spPr>
              <a:xfrm>
                <a:off x="1653540" y="504824"/>
                <a:ext cx="312420" cy="421005"/>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8" name="正方形/長方形 154"/>
              <xdr:cNvSpPr>
                <a:spLocks/>
              </xdr:cNvSpPr>
            </xdr:nvSpPr>
            <xdr:spPr>
              <a:xfrm>
                <a:off x="1965960" y="504824"/>
                <a:ext cx="312420" cy="421005"/>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9" name="正方形/長方形 155"/>
              <xdr:cNvSpPr>
                <a:spLocks/>
              </xdr:cNvSpPr>
            </xdr:nvSpPr>
            <xdr:spPr>
              <a:xfrm>
                <a:off x="2278380" y="504824"/>
                <a:ext cx="312420" cy="421005"/>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0" name="正方形/長方形 156"/>
              <xdr:cNvSpPr>
                <a:spLocks/>
              </xdr:cNvSpPr>
            </xdr:nvSpPr>
            <xdr:spPr>
              <a:xfrm>
                <a:off x="2590800" y="504824"/>
                <a:ext cx="312420" cy="421005"/>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1" name="正方形/長方形 157"/>
              <xdr:cNvSpPr>
                <a:spLocks/>
              </xdr:cNvSpPr>
            </xdr:nvSpPr>
            <xdr:spPr>
              <a:xfrm>
                <a:off x="2903220" y="504824"/>
                <a:ext cx="312420" cy="421005"/>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2" name="正方形/長方形 158"/>
              <xdr:cNvSpPr>
                <a:spLocks/>
              </xdr:cNvSpPr>
            </xdr:nvSpPr>
            <xdr:spPr>
              <a:xfrm>
                <a:off x="3215640" y="504824"/>
                <a:ext cx="312420" cy="421005"/>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grpSp>
          <xdr:nvGrpSpPr>
            <xdr:cNvPr id="43" name="グループ化 141"/>
            <xdr:cNvGrpSpPr>
              <a:grpSpLocks/>
            </xdr:cNvGrpSpPr>
          </xdr:nvGrpSpPr>
          <xdr:grpSpPr>
            <a:xfrm>
              <a:off x="3799285" y="501966"/>
              <a:ext cx="2781426" cy="419100"/>
              <a:chOff x="1028700" y="504824"/>
              <a:chExt cx="2499360" cy="421005"/>
            </a:xfrm>
            <a:solidFill>
              <a:srgbClr val="FFFFFF"/>
            </a:solidFill>
          </xdr:grpSpPr>
          <xdr:sp>
            <xdr:nvSpPr>
              <xdr:cNvPr id="44" name="正方形/長方形 143"/>
              <xdr:cNvSpPr>
                <a:spLocks/>
              </xdr:cNvSpPr>
            </xdr:nvSpPr>
            <xdr:spPr>
              <a:xfrm>
                <a:off x="1028700" y="504824"/>
                <a:ext cx="312420" cy="421005"/>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5" name="正方形/長方形 144"/>
              <xdr:cNvSpPr>
                <a:spLocks/>
              </xdr:cNvSpPr>
            </xdr:nvSpPr>
            <xdr:spPr>
              <a:xfrm>
                <a:off x="1341120" y="504824"/>
                <a:ext cx="312420" cy="421005"/>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6" name="正方形/長方形 145"/>
              <xdr:cNvSpPr>
                <a:spLocks/>
              </xdr:cNvSpPr>
            </xdr:nvSpPr>
            <xdr:spPr>
              <a:xfrm>
                <a:off x="1653540" y="504824"/>
                <a:ext cx="312420" cy="421005"/>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7" name="正方形/長方形 146"/>
              <xdr:cNvSpPr>
                <a:spLocks/>
              </xdr:cNvSpPr>
            </xdr:nvSpPr>
            <xdr:spPr>
              <a:xfrm>
                <a:off x="1965960" y="504824"/>
                <a:ext cx="312420" cy="421005"/>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8" name="正方形/長方形 147"/>
              <xdr:cNvSpPr>
                <a:spLocks/>
              </xdr:cNvSpPr>
            </xdr:nvSpPr>
            <xdr:spPr>
              <a:xfrm>
                <a:off x="2278380" y="504824"/>
                <a:ext cx="312420" cy="421005"/>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9" name="正方形/長方形 148"/>
              <xdr:cNvSpPr>
                <a:spLocks/>
              </xdr:cNvSpPr>
            </xdr:nvSpPr>
            <xdr:spPr>
              <a:xfrm>
                <a:off x="2590800" y="504824"/>
                <a:ext cx="312420" cy="421005"/>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0" name="正方形/長方形 149"/>
              <xdr:cNvSpPr>
                <a:spLocks/>
              </xdr:cNvSpPr>
            </xdr:nvSpPr>
            <xdr:spPr>
              <a:xfrm>
                <a:off x="2903220" y="504824"/>
                <a:ext cx="312420" cy="421005"/>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1" name="正方形/長方形 150"/>
              <xdr:cNvSpPr>
                <a:spLocks/>
              </xdr:cNvSpPr>
            </xdr:nvSpPr>
            <xdr:spPr>
              <a:xfrm>
                <a:off x="3215640" y="504824"/>
                <a:ext cx="312420" cy="421005"/>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sp>
          <xdr:nvSpPr>
            <xdr:cNvPr id="52" name="正方形/長方形 142"/>
            <xdr:cNvSpPr>
              <a:spLocks/>
            </xdr:cNvSpPr>
          </xdr:nvSpPr>
          <xdr:spPr>
            <a:xfrm>
              <a:off x="6579237" y="501966"/>
              <a:ext cx="346389" cy="419100"/>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sp>
        <xdr:nvSpPr>
          <xdr:cNvPr id="53" name="二等辺三角形 132"/>
          <xdr:cNvSpPr>
            <a:spLocks/>
          </xdr:cNvSpPr>
        </xdr:nvSpPr>
        <xdr:spPr>
          <a:xfrm>
            <a:off x="2250897" y="10233683"/>
            <a:ext cx="53035" cy="53337"/>
          </a:xfrm>
          <a:prstGeom prst="triangle">
            <a:avLst/>
          </a:prstGeom>
          <a:solidFill>
            <a:srgbClr val="009900"/>
          </a:solid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4" name="二等辺三角形 133"/>
          <xdr:cNvSpPr>
            <a:spLocks/>
          </xdr:cNvSpPr>
        </xdr:nvSpPr>
        <xdr:spPr>
          <a:xfrm rot="10800000">
            <a:off x="2245004" y="9870440"/>
            <a:ext cx="53035" cy="60927"/>
          </a:xfrm>
          <a:prstGeom prst="triangle">
            <a:avLst/>
          </a:prstGeom>
          <a:solidFill>
            <a:srgbClr val="009900"/>
          </a:solid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5" name="二等辺三角形 134"/>
          <xdr:cNvSpPr>
            <a:spLocks/>
          </xdr:cNvSpPr>
        </xdr:nvSpPr>
        <xdr:spPr>
          <a:xfrm>
            <a:off x="3977488" y="10233683"/>
            <a:ext cx="53035" cy="53337"/>
          </a:xfrm>
          <a:prstGeom prst="triangle">
            <a:avLst/>
          </a:prstGeom>
          <a:solidFill>
            <a:srgbClr val="009900"/>
          </a:solid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6" name="二等辺三角形 135"/>
          <xdr:cNvSpPr>
            <a:spLocks/>
          </xdr:cNvSpPr>
        </xdr:nvSpPr>
        <xdr:spPr>
          <a:xfrm rot="10800000">
            <a:off x="3983380" y="9870440"/>
            <a:ext cx="53035" cy="60927"/>
          </a:xfrm>
          <a:prstGeom prst="triangle">
            <a:avLst/>
          </a:prstGeom>
          <a:solidFill>
            <a:srgbClr val="009900"/>
          </a:solid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7" name="二等辺三角形 136"/>
          <xdr:cNvSpPr>
            <a:spLocks/>
          </xdr:cNvSpPr>
        </xdr:nvSpPr>
        <xdr:spPr>
          <a:xfrm>
            <a:off x="6070905" y="10233683"/>
            <a:ext cx="53035" cy="53337"/>
          </a:xfrm>
          <a:prstGeom prst="triangle">
            <a:avLst/>
          </a:prstGeom>
          <a:solidFill>
            <a:srgbClr val="009900"/>
          </a:solid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8" name="二等辺三角形 137"/>
          <xdr:cNvSpPr>
            <a:spLocks/>
          </xdr:cNvSpPr>
        </xdr:nvSpPr>
        <xdr:spPr>
          <a:xfrm rot="10800000">
            <a:off x="6070905" y="9870440"/>
            <a:ext cx="53035" cy="60927"/>
          </a:xfrm>
          <a:prstGeom prst="triangle">
            <a:avLst/>
          </a:prstGeom>
          <a:solidFill>
            <a:srgbClr val="009900"/>
          </a:solid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9" name="二等辺三角形 138"/>
          <xdr:cNvSpPr>
            <a:spLocks/>
          </xdr:cNvSpPr>
        </xdr:nvSpPr>
        <xdr:spPr>
          <a:xfrm>
            <a:off x="4335475" y="10238743"/>
            <a:ext cx="53035" cy="53337"/>
          </a:xfrm>
          <a:prstGeom prst="triangle">
            <a:avLst/>
          </a:prstGeom>
          <a:solidFill>
            <a:srgbClr val="FFFFFF"/>
          </a:solid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0" name="二等辺三角形 139"/>
          <xdr:cNvSpPr>
            <a:spLocks/>
          </xdr:cNvSpPr>
        </xdr:nvSpPr>
        <xdr:spPr>
          <a:xfrm rot="10800000">
            <a:off x="4331056" y="9870440"/>
            <a:ext cx="53035" cy="60927"/>
          </a:xfrm>
          <a:prstGeom prst="triangle">
            <a:avLst/>
          </a:prstGeom>
          <a:solidFill>
            <a:srgbClr val="FFFFFF"/>
          </a:solid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wsDr>
</file>

<file path=xl/theme/theme1.xml><?xml version="1.0" encoding="utf-8"?>
<a:theme xmlns:a="http://schemas.openxmlformats.org/drawingml/2006/main" name="Office Theme">
  <a:themeElements>
    <a:clrScheme name="OLD">
      <a:dk1>
        <a:sysClr val="windowText" lastClr="000000"/>
      </a:dk1>
      <a:lt1>
        <a:sysClr val="window" lastClr="FFFFFF"/>
      </a:lt1>
      <a:dk2>
        <a:srgbClr val="575F6D"/>
      </a:dk2>
      <a:lt2>
        <a:srgbClr val="FFF39D"/>
      </a:lt2>
      <a:accent1>
        <a:srgbClr val="FF99CC"/>
      </a:accent1>
      <a:accent2>
        <a:srgbClr val="FFCC99"/>
      </a:accent2>
      <a:accent3>
        <a:srgbClr val="FFFF99"/>
      </a:accent3>
      <a:accent4>
        <a:srgbClr val="CCFFCC"/>
      </a:accent4>
      <a:accent5>
        <a:srgbClr val="CCFFFF"/>
      </a:accent5>
      <a:accent6>
        <a:srgbClr val="CC99FF"/>
      </a:accent6>
      <a:hlink>
        <a:srgbClr val="D2611C"/>
      </a:hlink>
      <a:folHlink>
        <a:srgbClr val="3B435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X239"/>
  <sheetViews>
    <sheetView tabSelected="1" zoomScalePageLayoutView="0" workbookViewId="0" topLeftCell="A1">
      <selection activeCell="B2" sqref="B2"/>
    </sheetView>
  </sheetViews>
  <sheetFormatPr defaultColWidth="9.140625" defaultRowHeight="12.75" customHeight="1" outlineLevelCol="1"/>
  <cols>
    <col min="1" max="1" width="2.28125" style="6" customWidth="1"/>
    <col min="2" max="7" width="6.00390625" style="6" customWidth="1"/>
    <col min="8" max="8" width="10.28125" style="6" customWidth="1"/>
    <col min="9" max="9" width="5.7109375" style="6" customWidth="1"/>
    <col min="10" max="11" width="9.28125" style="6" customWidth="1"/>
    <col min="12" max="14" width="9.8515625" style="6" customWidth="1"/>
    <col min="15" max="17" width="4.28125" style="6" customWidth="1"/>
    <col min="18" max="18" width="7.28125" style="6" customWidth="1"/>
    <col min="19" max="21" width="10.7109375" style="6" customWidth="1"/>
    <col min="22" max="22" width="7.28125" style="6" customWidth="1"/>
    <col min="23" max="23" width="4.7109375" style="6" hidden="1" customWidth="1" outlineLevel="1"/>
    <col min="24" max="24" width="17.00390625" style="6" hidden="1" customWidth="1" outlineLevel="1"/>
    <col min="25" max="25" width="8.57421875" style="6" hidden="1" customWidth="1" outlineLevel="1"/>
    <col min="26" max="27" width="8.57421875" style="1" hidden="1" customWidth="1" outlineLevel="1"/>
    <col min="28" max="29" width="8.140625" style="6" hidden="1" customWidth="1" outlineLevel="1"/>
    <col min="30" max="30" width="7.28125" style="6" hidden="1" customWidth="1" outlineLevel="1"/>
    <col min="31" max="31" width="10.57421875" style="6" hidden="1" customWidth="1" outlineLevel="1"/>
    <col min="32" max="32" width="5.421875" style="6" hidden="1" customWidth="1" outlineLevel="1"/>
    <col min="33" max="33" width="9.140625" style="6" hidden="1" customWidth="1" outlineLevel="1"/>
    <col min="34" max="34" width="6.57421875" style="6" hidden="1" customWidth="1" outlineLevel="1"/>
    <col min="35" max="35" width="10.00390625" style="6" hidden="1" customWidth="1" outlineLevel="1"/>
    <col min="36" max="36" width="9.28125" style="6" hidden="1" customWidth="1" outlineLevel="1"/>
    <col min="37" max="37" width="10.00390625" style="6" hidden="1" customWidth="1" outlineLevel="1"/>
    <col min="38" max="38" width="9.28125" style="6" hidden="1" customWidth="1" outlineLevel="1"/>
    <col min="39" max="39" width="9.140625" style="6" hidden="1" customWidth="1" outlineLevel="1"/>
    <col min="40" max="40" width="9.140625" style="6" customWidth="1" collapsed="1"/>
    <col min="41" max="16384" width="9.140625" style="6" customWidth="1"/>
  </cols>
  <sheetData>
    <row r="1" spans="1:28" ht="12.75" customHeight="1">
      <c r="A1"/>
      <c r="B1" s="228" t="s">
        <v>359</v>
      </c>
      <c r="Z1" s="6"/>
      <c r="AB1" s="1"/>
    </row>
    <row r="2" spans="2:28" ht="12.75" customHeight="1">
      <c r="B2" s="7"/>
      <c r="C2" s="6" t="s">
        <v>92</v>
      </c>
      <c r="K2" s="8" t="s">
        <v>186</v>
      </c>
      <c r="Z2" s="6"/>
      <c r="AB2" s="1"/>
    </row>
    <row r="3" spans="2:28" ht="12.75" customHeight="1">
      <c r="B3" s="9"/>
      <c r="C3" s="10" t="s">
        <v>93</v>
      </c>
      <c r="I3" s="10"/>
      <c r="K3" s="8"/>
      <c r="Z3" s="6"/>
      <c r="AB3" s="1"/>
    </row>
    <row r="4" spans="2:3" ht="12.75" customHeight="1">
      <c r="B4" s="11"/>
      <c r="C4" s="6" t="s">
        <v>94</v>
      </c>
    </row>
    <row r="6" spans="2:13" ht="15.75" customHeight="1">
      <c r="B6" s="6" t="s">
        <v>95</v>
      </c>
      <c r="C6" s="12" t="str">
        <f>K11&amp;" "&amp;L11</f>
        <v> </v>
      </c>
      <c r="M6" s="21"/>
    </row>
    <row r="7" ht="12.75" customHeight="1">
      <c r="B7" s="12"/>
    </row>
    <row r="8" spans="2:23" ht="12.75" customHeight="1">
      <c r="B8" s="227" t="s">
        <v>360</v>
      </c>
      <c r="P8" s="227" t="s">
        <v>366</v>
      </c>
      <c r="W8" s="6" t="s">
        <v>358</v>
      </c>
    </row>
    <row r="9" spans="2:39" ht="12.75" customHeight="1">
      <c r="B9" s="356" t="s">
        <v>96</v>
      </c>
      <c r="C9" s="330" t="s">
        <v>97</v>
      </c>
      <c r="D9" s="331"/>
      <c r="E9" s="342"/>
      <c r="F9" s="343"/>
      <c r="G9" s="343"/>
      <c r="H9" s="343"/>
      <c r="I9" s="344"/>
      <c r="J9" s="328" t="s">
        <v>98</v>
      </c>
      <c r="K9" s="329"/>
      <c r="L9" s="345"/>
      <c r="M9" s="345"/>
      <c r="P9" s="340" t="s">
        <v>99</v>
      </c>
      <c r="Q9" s="341"/>
      <c r="R9" s="15" t="s">
        <v>100</v>
      </c>
      <c r="S9" s="17" t="s">
        <v>101</v>
      </c>
      <c r="T9" s="17" t="s">
        <v>102</v>
      </c>
      <c r="U9" s="17" t="s">
        <v>103</v>
      </c>
      <c r="W9" s="107" t="s">
        <v>112</v>
      </c>
      <c r="X9" s="18" t="s">
        <v>2</v>
      </c>
      <c r="Y9" s="19">
        <f>COUNTA(F17:F21)-Y10</f>
        <v>0</v>
      </c>
      <c r="Z9" s="241">
        <v>380000</v>
      </c>
      <c r="AA9" s="20">
        <f>Z9*Y9</f>
        <v>0</v>
      </c>
      <c r="AB9" s="21"/>
      <c r="AC9" s="22"/>
      <c r="AE9" s="23" t="s">
        <v>3</v>
      </c>
      <c r="AF9" s="24"/>
      <c r="AG9" s="25"/>
      <c r="AH9" s="2"/>
      <c r="AI9" s="21"/>
      <c r="AJ9" s="21"/>
      <c r="AK9" s="21"/>
      <c r="AL9" s="21"/>
      <c r="AM9" s="26"/>
    </row>
    <row r="10" spans="2:39" ht="12.75" customHeight="1">
      <c r="B10" s="357"/>
      <c r="C10" s="332" t="s">
        <v>104</v>
      </c>
      <c r="D10" s="333"/>
      <c r="E10" s="342"/>
      <c r="F10" s="343"/>
      <c r="G10" s="343"/>
      <c r="H10" s="343"/>
      <c r="I10" s="344"/>
      <c r="J10" s="27" t="s">
        <v>105</v>
      </c>
      <c r="K10" s="225"/>
      <c r="L10" s="226"/>
      <c r="M10" s="29" t="s">
        <v>4</v>
      </c>
      <c r="P10" s="390" t="s">
        <v>106</v>
      </c>
      <c r="Q10" s="17">
        <v>1</v>
      </c>
      <c r="R10" s="30"/>
      <c r="S10" s="31"/>
      <c r="T10" s="31"/>
      <c r="U10" s="31"/>
      <c r="W10" s="107"/>
      <c r="X10" s="18" t="s">
        <v>5</v>
      </c>
      <c r="Y10" s="19">
        <f>COUNTIF(N17:N21,"対象外")</f>
        <v>0</v>
      </c>
      <c r="Z10" s="21"/>
      <c r="AA10" s="21"/>
      <c r="AB10" s="21"/>
      <c r="AC10" s="32"/>
      <c r="AE10" s="3" t="s">
        <v>107</v>
      </c>
      <c r="AF10" s="33" t="s">
        <v>6</v>
      </c>
      <c r="AG10" s="3" t="s">
        <v>108</v>
      </c>
      <c r="AH10" s="2"/>
      <c r="AI10" s="20">
        <f>T33</f>
        <v>0</v>
      </c>
      <c r="AJ10" s="21"/>
      <c r="AK10" s="21"/>
      <c r="AL10" s="21"/>
      <c r="AM10" s="26"/>
    </row>
    <row r="11" spans="2:39" ht="12.75" customHeight="1">
      <c r="B11" s="358"/>
      <c r="C11" s="334" t="s">
        <v>109</v>
      </c>
      <c r="D11" s="334"/>
      <c r="E11" s="335"/>
      <c r="F11" s="335"/>
      <c r="G11" s="335"/>
      <c r="H11" s="335"/>
      <c r="I11" s="335"/>
      <c r="J11" s="34" t="s">
        <v>95</v>
      </c>
      <c r="K11" s="225"/>
      <c r="L11" s="226"/>
      <c r="M11" s="57"/>
      <c r="P11" s="391"/>
      <c r="Q11" s="17">
        <v>2</v>
      </c>
      <c r="R11" s="30"/>
      <c r="S11" s="31"/>
      <c r="T11" s="31"/>
      <c r="U11" s="31"/>
      <c r="V11" s="249"/>
      <c r="W11" s="107" t="s">
        <v>268</v>
      </c>
      <c r="X11" s="38" t="s">
        <v>238</v>
      </c>
      <c r="Y11" s="55">
        <f>SUM(Z27:AA27)</f>
        <v>0</v>
      </c>
      <c r="Z11" s="241">
        <v>750000</v>
      </c>
      <c r="AA11" s="20">
        <f>Y11*Z11</f>
        <v>0</v>
      </c>
      <c r="AB11" s="21"/>
      <c r="AE11" s="20">
        <v>1</v>
      </c>
      <c r="AF11" s="20">
        <v>1</v>
      </c>
      <c r="AG11" s="20">
        <v>0</v>
      </c>
      <c r="AH11" s="2"/>
      <c r="AI11" s="21"/>
      <c r="AJ11" s="21"/>
      <c r="AK11" s="21"/>
      <c r="AL11" s="21"/>
      <c r="AM11" s="26"/>
    </row>
    <row r="12" spans="2:39" ht="12.75" customHeight="1">
      <c r="B12" s="336" t="s">
        <v>110</v>
      </c>
      <c r="C12" s="337"/>
      <c r="D12" s="334" t="s">
        <v>111</v>
      </c>
      <c r="E12" s="362"/>
      <c r="F12" s="16" t="s">
        <v>112</v>
      </c>
      <c r="G12" s="351"/>
      <c r="H12" s="352"/>
      <c r="I12" s="353"/>
      <c r="J12" s="39" t="s">
        <v>7</v>
      </c>
      <c r="K12" s="344"/>
      <c r="L12" s="335"/>
      <c r="M12" s="335"/>
      <c r="P12" s="391"/>
      <c r="Q12" s="17">
        <v>3</v>
      </c>
      <c r="R12" s="30"/>
      <c r="S12" s="31"/>
      <c r="T12" s="31"/>
      <c r="U12" s="31"/>
      <c r="V12" s="249"/>
      <c r="W12" s="107" t="s">
        <v>269</v>
      </c>
      <c r="X12" s="38" t="s">
        <v>239</v>
      </c>
      <c r="Y12" s="55">
        <f>SUM(Y26:AA26)</f>
        <v>0</v>
      </c>
      <c r="Z12" s="241">
        <v>400000</v>
      </c>
      <c r="AA12" s="20">
        <f>Y12*Z12</f>
        <v>0</v>
      </c>
      <c r="AB12" s="21"/>
      <c r="AE12" s="20">
        <v>1619000</v>
      </c>
      <c r="AF12" s="20">
        <v>1000</v>
      </c>
      <c r="AG12" s="20">
        <v>1619000</v>
      </c>
      <c r="AH12" s="2"/>
      <c r="AI12" s="40" t="s">
        <v>6</v>
      </c>
      <c r="AJ12" s="41" t="s">
        <v>9</v>
      </c>
      <c r="AK12" s="42" t="s">
        <v>10</v>
      </c>
      <c r="AL12" s="26" t="s">
        <v>11</v>
      </c>
      <c r="AM12" s="26"/>
    </row>
    <row r="13" spans="2:39" ht="12.75" customHeight="1">
      <c r="B13" s="338"/>
      <c r="C13" s="339"/>
      <c r="D13" s="354" t="s">
        <v>113</v>
      </c>
      <c r="E13" s="355"/>
      <c r="F13" s="43" t="s">
        <v>114</v>
      </c>
      <c r="G13" s="348"/>
      <c r="H13" s="349"/>
      <c r="I13" s="350"/>
      <c r="J13" s="34" t="s">
        <v>115</v>
      </c>
      <c r="K13" s="346"/>
      <c r="L13" s="347"/>
      <c r="M13" s="45" t="s">
        <v>229</v>
      </c>
      <c r="P13" s="391"/>
      <c r="Q13" s="17">
        <v>4</v>
      </c>
      <c r="R13" s="30"/>
      <c r="S13" s="31"/>
      <c r="T13" s="31"/>
      <c r="U13" s="31"/>
      <c r="V13" s="250"/>
      <c r="W13" s="266" t="s">
        <v>270</v>
      </c>
      <c r="X13" s="38" t="s">
        <v>17</v>
      </c>
      <c r="Y13" s="55">
        <f>SUM(Y25:AA25)</f>
        <v>0</v>
      </c>
      <c r="Z13" s="241">
        <v>270000</v>
      </c>
      <c r="AA13" s="20">
        <f>Y13*Z13</f>
        <v>0</v>
      </c>
      <c r="AB13" s="21"/>
      <c r="AE13" s="20">
        <v>1620000</v>
      </c>
      <c r="AF13" s="20">
        <v>2000</v>
      </c>
      <c r="AG13" s="20">
        <v>1620000</v>
      </c>
      <c r="AH13" s="2"/>
      <c r="AI13" s="2" t="e">
        <f>LOOKUP(AI10,AE11:AE15,AF11:AF15)</f>
        <v>#N/A</v>
      </c>
      <c r="AJ13" s="2" t="e">
        <f>LOOKUP(AI10,AE11:AE15,AG11:AG15)</f>
        <v>#N/A</v>
      </c>
      <c r="AK13" s="2" t="e">
        <f>ROUNDDOWN((AI10-AJ13)/AI13,0)</f>
        <v>#N/A</v>
      </c>
      <c r="AL13" s="2" t="e">
        <f>AK13*AI13-AI10+AJ13</f>
        <v>#N/A</v>
      </c>
      <c r="AM13" s="26"/>
    </row>
    <row r="14" spans="16:39" ht="12.75" customHeight="1">
      <c r="P14" s="391"/>
      <c r="Q14" s="17">
        <v>5</v>
      </c>
      <c r="R14" s="30"/>
      <c r="S14" s="31"/>
      <c r="T14" s="31"/>
      <c r="U14" s="31"/>
      <c r="V14" s="249"/>
      <c r="W14" s="266" t="s">
        <v>274</v>
      </c>
      <c r="X14" s="38" t="s">
        <v>24</v>
      </c>
      <c r="Y14" s="55">
        <f>SUM(Y28)</f>
        <v>0</v>
      </c>
      <c r="Z14" s="241">
        <v>270000</v>
      </c>
      <c r="AA14" s="20">
        <f>Y14*Z14</f>
        <v>0</v>
      </c>
      <c r="AB14" s="21"/>
      <c r="AE14" s="20">
        <v>1624000</v>
      </c>
      <c r="AF14" s="20">
        <v>4000</v>
      </c>
      <c r="AG14" s="20">
        <v>1624000</v>
      </c>
      <c r="AH14" s="2"/>
      <c r="AI14" s="21" t="s">
        <v>14</v>
      </c>
      <c r="AJ14" s="21"/>
      <c r="AK14" s="21"/>
      <c r="AL14" s="21"/>
      <c r="AM14" s="26"/>
    </row>
    <row r="15" spans="2:39" ht="12.75" customHeight="1">
      <c r="B15" s="380"/>
      <c r="C15" s="380"/>
      <c r="D15" s="380"/>
      <c r="E15" s="393" t="s">
        <v>263</v>
      </c>
      <c r="F15" s="394"/>
      <c r="G15" s="17" t="s">
        <v>116</v>
      </c>
      <c r="H15" s="29" t="s">
        <v>4</v>
      </c>
      <c r="I15" s="46" t="s">
        <v>265</v>
      </c>
      <c r="J15" s="415" t="s">
        <v>7</v>
      </c>
      <c r="K15" s="393"/>
      <c r="L15" s="394"/>
      <c r="M15" s="47" t="s">
        <v>212</v>
      </c>
      <c r="N15" s="48" t="s">
        <v>117</v>
      </c>
      <c r="P15" s="391"/>
      <c r="Q15" s="17">
        <v>6</v>
      </c>
      <c r="R15" s="30"/>
      <c r="S15" s="31"/>
      <c r="T15" s="31"/>
      <c r="U15" s="31"/>
      <c r="V15" s="249"/>
      <c r="W15" s="266" t="s">
        <v>274</v>
      </c>
      <c r="X15" s="38" t="s">
        <v>26</v>
      </c>
      <c r="Y15" s="55">
        <f>SUM(AA28)</f>
        <v>0</v>
      </c>
      <c r="Z15" s="241">
        <v>270000</v>
      </c>
      <c r="AA15" s="20">
        <f>IF(6888889&gt;=T33,Y15*Z15,0)</f>
        <v>0</v>
      </c>
      <c r="AB15" s="21"/>
      <c r="AE15" s="20">
        <v>6600000</v>
      </c>
      <c r="AF15" s="20">
        <v>1</v>
      </c>
      <c r="AG15" s="20">
        <v>0</v>
      </c>
      <c r="AH15" s="2"/>
      <c r="AI15" s="49" t="e">
        <f>AI10+AL13</f>
        <v>#N/A</v>
      </c>
      <c r="AJ15" s="21"/>
      <c r="AK15" s="21"/>
      <c r="AL15" s="21"/>
      <c r="AM15" s="26"/>
    </row>
    <row r="16" spans="2:39" ht="12.75" customHeight="1">
      <c r="B16" s="416" t="s">
        <v>262</v>
      </c>
      <c r="C16" s="417"/>
      <c r="D16" s="418"/>
      <c r="E16" s="50"/>
      <c r="F16" s="28"/>
      <c r="G16" s="51" t="s">
        <v>16</v>
      </c>
      <c r="H16" s="36"/>
      <c r="I16" s="52">
        <f>IF(H16="","",IF(H16&lt;=AB20,"老",IF(H16&gt;=AB19,"","")))</f>
      </c>
      <c r="J16" s="401"/>
      <c r="K16" s="401"/>
      <c r="L16" s="401"/>
      <c r="M16" s="53">
        <f>+N52</f>
        <v>0</v>
      </c>
      <c r="N16" s="54">
        <f>IF(H16="","",IF(M16&gt;380000,"対象外","対象"))</f>
      </c>
      <c r="P16" s="391"/>
      <c r="Q16" s="17">
        <v>7</v>
      </c>
      <c r="R16" s="30"/>
      <c r="S16" s="31"/>
      <c r="T16" s="31"/>
      <c r="U16" s="31"/>
      <c r="V16" s="249"/>
      <c r="W16" s="266" t="s">
        <v>274</v>
      </c>
      <c r="X16" s="38" t="s">
        <v>27</v>
      </c>
      <c r="Y16" s="55">
        <f>SUM(AA29)</f>
        <v>0</v>
      </c>
      <c r="Z16" s="241">
        <v>270000</v>
      </c>
      <c r="AA16" s="20">
        <f>IF(1300000&gt;=T34,Y16*Z16,0)</f>
        <v>0</v>
      </c>
      <c r="AB16" s="21"/>
      <c r="AM16" s="26"/>
    </row>
    <row r="17" spans="2:39" ht="12.75" customHeight="1">
      <c r="B17" s="407" t="s">
        <v>361</v>
      </c>
      <c r="C17" s="408"/>
      <c r="D17" s="39" t="s">
        <v>257</v>
      </c>
      <c r="E17" s="50"/>
      <c r="F17" s="28"/>
      <c r="G17" s="51" t="s">
        <v>16</v>
      </c>
      <c r="H17" s="36"/>
      <c r="I17" s="52">
        <f>IF(H17="","",IF(AND(H17&lt;=$AB$18,$J$17=$K$12),"同居老",IF(H17&lt;=$AB$18,"老",IF(H17&gt;=$AB$19,IF(H17&lt;=$AC$19,"特",""),""))))</f>
      </c>
      <c r="J17" s="401"/>
      <c r="K17" s="401"/>
      <c r="L17" s="401"/>
      <c r="M17" s="31"/>
      <c r="N17" s="54">
        <f>IF(H17="","",IF(H17&gt;=$AB$22,"住民税に関する事項へ",IF(M17&gt;380000,"対象外","対象")))</f>
      </c>
      <c r="P17" s="391"/>
      <c r="Q17" s="17">
        <v>8</v>
      </c>
      <c r="R17" s="30"/>
      <c r="S17" s="31"/>
      <c r="T17" s="31"/>
      <c r="U17" s="31"/>
      <c r="V17" s="249"/>
      <c r="W17" s="107" t="s">
        <v>275</v>
      </c>
      <c r="X17" s="38" t="s">
        <v>25</v>
      </c>
      <c r="Y17" s="55">
        <f>SUM(Y29)</f>
        <v>0</v>
      </c>
      <c r="Z17" s="241">
        <v>350000</v>
      </c>
      <c r="AA17" s="20">
        <f>IF(6888889&gt;=T33,Y17*Z17,0)</f>
        <v>0</v>
      </c>
      <c r="AB17" s="21"/>
      <c r="AE17" s="23" t="s">
        <v>118</v>
      </c>
      <c r="AF17" s="56"/>
      <c r="AG17" s="25"/>
      <c r="AH17" s="2"/>
      <c r="AI17" s="26" t="s">
        <v>19</v>
      </c>
      <c r="AJ17" s="21" t="s">
        <v>20</v>
      </c>
      <c r="AK17" s="21" t="s">
        <v>21</v>
      </c>
      <c r="AL17" s="21"/>
      <c r="AM17" s="26"/>
    </row>
    <row r="18" spans="2:39" ht="12.75" customHeight="1">
      <c r="B18" s="409"/>
      <c r="C18" s="410"/>
      <c r="D18" s="39" t="s">
        <v>258</v>
      </c>
      <c r="E18" s="50"/>
      <c r="F18" s="28"/>
      <c r="G18" s="51" t="s">
        <v>16</v>
      </c>
      <c r="H18" s="36"/>
      <c r="I18" s="52">
        <f>IF(H18="","",IF(AND(H18&lt;=$AB$18,$J$18=$K$12),"同居老",IF(H18&lt;=$AB$18,"老",IF(H18&gt;=$AB$19,IF(H18&lt;=$AC$19,"特",""),""))))</f>
      </c>
      <c r="J18" s="401"/>
      <c r="K18" s="401"/>
      <c r="L18" s="401"/>
      <c r="M18" s="31"/>
      <c r="N18" s="54">
        <f>IF(H18="","",IF(H18&gt;=$AB$22,"住民税に関する事項へ",IF(M18&gt;380000,"対象外","対象")))</f>
      </c>
      <c r="P18" s="391"/>
      <c r="Q18" s="17">
        <v>9</v>
      </c>
      <c r="R18" s="30"/>
      <c r="S18" s="31"/>
      <c r="T18" s="31"/>
      <c r="U18" s="31"/>
      <c r="V18" s="249"/>
      <c r="W18" s="107" t="s">
        <v>271</v>
      </c>
      <c r="X18" s="18" t="s">
        <v>12</v>
      </c>
      <c r="Y18" s="19">
        <f>IF($N$17="対象",COUNTIF($I$17,"同居老"),0)+IF($N$18="対象",COUNTIF($I$18,"同居老"),0)+IF($N$19="対象",COUNTIF($I$19,"同居老"),0)+IF($N$20="対象",COUNTIF($I$20,"同居老"),0)+IF($N$21="対象",COUNTIF($I$21,"同居老"),0)</f>
        <v>0</v>
      </c>
      <c r="Z18" s="241">
        <v>200000</v>
      </c>
      <c r="AA18" s="20">
        <f>Z18*Y18</f>
        <v>0</v>
      </c>
      <c r="AB18" s="275">
        <v>16803</v>
      </c>
      <c r="AC18" s="37"/>
      <c r="AE18" s="3" t="s">
        <v>119</v>
      </c>
      <c r="AF18" s="58" t="s">
        <v>23</v>
      </c>
      <c r="AG18" s="25"/>
      <c r="AH18" s="2"/>
      <c r="AI18" s="59" t="e">
        <f>LOOKUP(AI15,AE19:AE30,AF19:AF30)</f>
        <v>#N/A</v>
      </c>
      <c r="AJ18" s="2" t="e">
        <f>IF(AI15&lt;651000,-AI15,LOOKUP(AI15,AE19:AE30,AG19:AG30))</f>
        <v>#N/A</v>
      </c>
      <c r="AK18" s="20" t="e">
        <f>ROUNDDOWN(AI15*AI18+AJ18,0)</f>
        <v>#N/A</v>
      </c>
      <c r="AL18" s="21"/>
      <c r="AM18" s="26"/>
    </row>
    <row r="19" spans="2:39" ht="12.75" customHeight="1">
      <c r="B19" s="409"/>
      <c r="C19" s="410"/>
      <c r="D19" s="39" t="s">
        <v>259</v>
      </c>
      <c r="E19" s="50"/>
      <c r="F19" s="28"/>
      <c r="G19" s="51" t="s">
        <v>16</v>
      </c>
      <c r="H19" s="36"/>
      <c r="I19" s="52">
        <f>IF(H19="","",IF(AND(H19&lt;=$AB$18,$J$19=$K$12),"同居老",IF(H19&lt;=$AB$18,"老",IF(H19&gt;=$AB$19,IF(H19&lt;=$AC$19,"特",""),""))))</f>
      </c>
      <c r="J19" s="401"/>
      <c r="K19" s="401"/>
      <c r="L19" s="401"/>
      <c r="M19" s="31"/>
      <c r="N19" s="54">
        <f>IF(H19="","",IF(H19&gt;=$AB$22,"住民税に関する事項へ",IF(M19&gt;380000,"対象外","対象")))</f>
      </c>
      <c r="P19" s="391"/>
      <c r="Q19" s="17">
        <v>10</v>
      </c>
      <c r="R19" s="30"/>
      <c r="S19" s="31"/>
      <c r="T19" s="31"/>
      <c r="U19" s="31"/>
      <c r="V19" s="249"/>
      <c r="W19" s="107" t="s">
        <v>272</v>
      </c>
      <c r="X19" s="18" t="s">
        <v>15</v>
      </c>
      <c r="Y19" s="19">
        <f>IF($N$17="対象",COUNTIF($I$17,"特"),0)+IF($N$18="対象",COUNTIF($I$18,"特"),0)+IF($N$19="対象",COUNTIF($I$19,"特"),0)+IF($N$20="対象",COUNTIF($I$20,"特"),0)+IF($N$21="対象",COUNTIF($I$21,"特"),0)</f>
        <v>0</v>
      </c>
      <c r="Z19" s="241">
        <v>250000</v>
      </c>
      <c r="AA19" s="20">
        <f>Z19*Y19</f>
        <v>0</v>
      </c>
      <c r="AB19" s="275">
        <v>33971</v>
      </c>
      <c r="AC19" s="275">
        <v>35431</v>
      </c>
      <c r="AE19" s="20">
        <v>1</v>
      </c>
      <c r="AF19" s="60">
        <v>1</v>
      </c>
      <c r="AG19" s="20">
        <v>0</v>
      </c>
      <c r="AH19" s="2"/>
      <c r="AI19" s="21"/>
      <c r="AJ19" s="21"/>
      <c r="AK19" s="21"/>
      <c r="AL19" s="21"/>
      <c r="AM19" s="26"/>
    </row>
    <row r="20" spans="2:39" ht="12.75" customHeight="1">
      <c r="B20" s="409"/>
      <c r="C20" s="410"/>
      <c r="D20" s="39" t="s">
        <v>260</v>
      </c>
      <c r="E20" s="50"/>
      <c r="F20" s="28"/>
      <c r="G20" s="51" t="s">
        <v>16</v>
      </c>
      <c r="H20" s="36"/>
      <c r="I20" s="52">
        <f>IF(H20="","",IF(AND(H20&lt;=$AB$18,$J$20=$K$12),"同居老",IF(H20&lt;=$AB$18,"老",IF(H20&gt;=$AB$19,IF(H20&lt;=$AC$19,"特",""),""))))</f>
      </c>
      <c r="J20" s="401"/>
      <c r="K20" s="401"/>
      <c r="L20" s="401"/>
      <c r="M20" s="31"/>
      <c r="N20" s="54">
        <f>IF(H20="","",IF(H20&gt;=$AB$22,"住民税に関する事項へ",IF(M20&gt;380000,"対象外","対象")))</f>
      </c>
      <c r="P20" s="391"/>
      <c r="Q20" s="17">
        <v>11</v>
      </c>
      <c r="R20" s="30"/>
      <c r="S20" s="31"/>
      <c r="T20" s="31"/>
      <c r="U20" s="31"/>
      <c r="V20" s="249"/>
      <c r="W20" s="107" t="s">
        <v>273</v>
      </c>
      <c r="X20" s="18" t="s">
        <v>8</v>
      </c>
      <c r="Y20" s="19">
        <f>IF(N16="対象",COUNTIF(I16,"老"),0)</f>
        <v>0</v>
      </c>
      <c r="Z20" s="241">
        <v>100000</v>
      </c>
      <c r="AA20" s="20">
        <f>Z20*Y20</f>
        <v>0</v>
      </c>
      <c r="AB20" s="275">
        <f>+AB18</f>
        <v>16803</v>
      </c>
      <c r="AC20" s="37"/>
      <c r="AE20" s="20">
        <v>651000</v>
      </c>
      <c r="AF20" s="60">
        <v>1</v>
      </c>
      <c r="AG20" s="20">
        <v>-650000</v>
      </c>
      <c r="AH20" s="2"/>
      <c r="AI20" s="21"/>
      <c r="AJ20" s="21"/>
      <c r="AK20" s="21"/>
      <c r="AL20" s="21"/>
      <c r="AM20" s="26"/>
    </row>
    <row r="21" spans="2:39" ht="12.75" customHeight="1">
      <c r="B21" s="411"/>
      <c r="C21" s="412"/>
      <c r="D21" s="39" t="s">
        <v>261</v>
      </c>
      <c r="E21" s="50"/>
      <c r="F21" s="28"/>
      <c r="G21" s="51" t="s">
        <v>16</v>
      </c>
      <c r="H21" s="36"/>
      <c r="I21" s="52">
        <f>IF(H21="","",IF(AND(H21&lt;=$AB$18,$J$21=$K$12),"同居老",IF(H21&lt;=$AB$18,"老",IF(H21&gt;=$AB$19,IF(H21&lt;=$AC$19,"特",""),""))))</f>
      </c>
      <c r="J21" s="401"/>
      <c r="K21" s="401"/>
      <c r="L21" s="401"/>
      <c r="M21" s="31"/>
      <c r="N21" s="54">
        <f>IF(H21="","",IF(H21&gt;=$AB$22,"住民税に関する事項へ",IF(M21&gt;380000,"対象外","対象")))</f>
      </c>
      <c r="P21" s="391"/>
      <c r="Q21" s="17">
        <v>12</v>
      </c>
      <c r="R21" s="30"/>
      <c r="S21" s="31"/>
      <c r="T21" s="31"/>
      <c r="U21" s="31"/>
      <c r="V21" s="249"/>
      <c r="W21" s="266" t="s">
        <v>274</v>
      </c>
      <c r="X21" s="18" t="s">
        <v>13</v>
      </c>
      <c r="Y21" s="19">
        <f>IF($N$17="対象",COUNTIF($I$17,"老"),0)+IF($N$18="対象",COUNTIF($I$18,"老"),0)+IF($N$19="対象",COUNTIF($I$19,"老"),0)+IF($N$20="対象",COUNTIF($I$20,"老"),0)+IF($N$21="対象",COUNTIF($I$21,"老"),0)</f>
        <v>0</v>
      </c>
      <c r="Z21" s="241">
        <v>100000</v>
      </c>
      <c r="AA21" s="20">
        <f>Z21*Y21</f>
        <v>0</v>
      </c>
      <c r="AB21" s="275">
        <f>+AB18</f>
        <v>16803</v>
      </c>
      <c r="AC21" s="21"/>
      <c r="AE21" s="20">
        <v>1619000</v>
      </c>
      <c r="AF21" s="60">
        <v>0.6</v>
      </c>
      <c r="AG21" s="20">
        <v>-2400</v>
      </c>
      <c r="AH21" s="2"/>
      <c r="AI21" s="21"/>
      <c r="AJ21" s="21"/>
      <c r="AK21" s="21"/>
      <c r="AL21" s="21"/>
      <c r="AM21" s="26"/>
    </row>
    <row r="22" spans="2:39" ht="12.75" customHeight="1" thickBot="1">
      <c r="B22" s="252" t="s">
        <v>266</v>
      </c>
      <c r="C22" s="251"/>
      <c r="D22" s="251"/>
      <c r="E22" s="251"/>
      <c r="F22" s="251"/>
      <c r="G22" s="251"/>
      <c r="H22" s="252"/>
      <c r="I22" s="251"/>
      <c r="J22" s="251"/>
      <c r="K22" s="251"/>
      <c r="L22" s="251"/>
      <c r="M22" s="251"/>
      <c r="N22" s="251"/>
      <c r="P22" s="391"/>
      <c r="Q22" s="64"/>
      <c r="R22" s="65"/>
      <c r="S22" s="31"/>
      <c r="T22" s="31"/>
      <c r="U22" s="31"/>
      <c r="V22" s="249"/>
      <c r="W22" s="249"/>
      <c r="X22" s="38" t="s">
        <v>264</v>
      </c>
      <c r="Y22" s="55">
        <f>IF($N$24="対象",COUNTIF($I$24,"年少"),0)+IF($N$25="対象",COUNTIF($I$25,"年少"),0)+IF($N$26="対象",COUNTIF($I$26,"年少")+IF($N$27="対象",COUNTIF($I$27,"年少"),0))</f>
        <v>0</v>
      </c>
      <c r="Z22" s="88"/>
      <c r="AA22" s="311"/>
      <c r="AB22" s="275">
        <v>36527</v>
      </c>
      <c r="AE22" s="20">
        <v>1620000</v>
      </c>
      <c r="AF22" s="60">
        <v>0.6</v>
      </c>
      <c r="AG22" s="20">
        <v>-2000</v>
      </c>
      <c r="AH22" s="2"/>
      <c r="AI22" s="21"/>
      <c r="AJ22" s="21"/>
      <c r="AK22" s="21"/>
      <c r="AL22" s="21"/>
      <c r="AM22" s="26"/>
    </row>
    <row r="23" spans="2:39" ht="12.75" customHeight="1" thickBot="1" thickTop="1">
      <c r="B23" s="384"/>
      <c r="C23" s="385"/>
      <c r="D23" s="386"/>
      <c r="E23" s="413" t="s">
        <v>263</v>
      </c>
      <c r="F23" s="414"/>
      <c r="G23" s="253" t="s">
        <v>116</v>
      </c>
      <c r="H23" s="254" t="s">
        <v>4</v>
      </c>
      <c r="I23" s="255" t="s">
        <v>264</v>
      </c>
      <c r="J23" s="425" t="s">
        <v>7</v>
      </c>
      <c r="K23" s="413"/>
      <c r="L23" s="414"/>
      <c r="M23" s="256" t="s">
        <v>212</v>
      </c>
      <c r="N23" s="257" t="s">
        <v>117</v>
      </c>
      <c r="P23" s="392"/>
      <c r="Q23" s="374" t="s">
        <v>1</v>
      </c>
      <c r="R23" s="375"/>
      <c r="S23" s="66">
        <f>SUM(S10:S22)</f>
        <v>0</v>
      </c>
      <c r="T23" s="66">
        <f>SUM(T10:T22)</f>
        <v>0</v>
      </c>
      <c r="U23" s="66">
        <f>SUM(U10:U22)</f>
        <v>0</v>
      </c>
      <c r="V23" s="249"/>
      <c r="W23" s="249"/>
      <c r="X23" s="387" t="s">
        <v>28</v>
      </c>
      <c r="Y23" s="388"/>
      <c r="Z23" s="389"/>
      <c r="AA23" s="67">
        <f>SUM(AA11:AA21)</f>
        <v>0</v>
      </c>
      <c r="AE23" s="20">
        <v>1622000</v>
      </c>
      <c r="AF23" s="60">
        <v>0.6</v>
      </c>
      <c r="AG23" s="20">
        <v>-1200</v>
      </c>
      <c r="AH23" s="2"/>
      <c r="AI23" s="21"/>
      <c r="AJ23" s="21"/>
      <c r="AK23" s="21"/>
      <c r="AL23" s="21"/>
      <c r="AM23" s="26"/>
    </row>
    <row r="24" spans="2:39" ht="12.75" customHeight="1">
      <c r="B24" s="395" t="s">
        <v>362</v>
      </c>
      <c r="C24" s="396"/>
      <c r="D24" s="71" t="s">
        <v>257</v>
      </c>
      <c r="E24" s="50"/>
      <c r="F24" s="28"/>
      <c r="G24" s="51" t="s">
        <v>16</v>
      </c>
      <c r="H24" s="36"/>
      <c r="I24" s="52">
        <f>IF(H24="","",IF(H24&gt;=$AB$22,"年少",""))</f>
      </c>
      <c r="J24" s="401"/>
      <c r="K24" s="401"/>
      <c r="L24" s="401"/>
      <c r="M24" s="31"/>
      <c r="N24" s="258">
        <f>IF(H24="","",IF(M24&gt;380000,"対象外","対象"))</f>
      </c>
      <c r="P24" s="390" t="s">
        <v>123</v>
      </c>
      <c r="Q24" s="69" t="s">
        <v>124</v>
      </c>
      <c r="R24" s="30"/>
      <c r="S24" s="31"/>
      <c r="T24" s="31"/>
      <c r="U24" s="31"/>
      <c r="V24" s="249"/>
      <c r="W24" s="249"/>
      <c r="X24" s="70"/>
      <c r="Y24" s="39" t="s">
        <v>120</v>
      </c>
      <c r="Z24" s="39" t="s">
        <v>121</v>
      </c>
      <c r="AA24" s="71" t="s">
        <v>122</v>
      </c>
      <c r="AE24" s="20">
        <v>1624000</v>
      </c>
      <c r="AF24" s="60">
        <v>0.6</v>
      </c>
      <c r="AG24" s="20">
        <v>-400</v>
      </c>
      <c r="AH24" s="2"/>
      <c r="AI24" s="21"/>
      <c r="AJ24" s="21"/>
      <c r="AK24" s="21"/>
      <c r="AL24" s="21"/>
      <c r="AM24" s="26"/>
    </row>
    <row r="25" spans="2:39" ht="12.75" customHeight="1">
      <c r="B25" s="397"/>
      <c r="C25" s="398"/>
      <c r="D25" s="39" t="s">
        <v>258</v>
      </c>
      <c r="E25" s="50"/>
      <c r="F25" s="28"/>
      <c r="G25" s="51" t="s">
        <v>16</v>
      </c>
      <c r="H25" s="36"/>
      <c r="I25" s="52">
        <f>IF(H25="","",IF(H25&gt;=$AB$22,"年少",""))</f>
      </c>
      <c r="J25" s="401"/>
      <c r="K25" s="401"/>
      <c r="L25" s="401"/>
      <c r="M25" s="31"/>
      <c r="N25" s="258">
        <f>IF(H25="","",IF(M25&gt;380000,"対象外","対象"))</f>
      </c>
      <c r="P25" s="391"/>
      <c r="Q25" s="69" t="s">
        <v>125</v>
      </c>
      <c r="R25" s="30"/>
      <c r="S25" s="31"/>
      <c r="T25" s="31"/>
      <c r="U25" s="31"/>
      <c r="V25" s="249"/>
      <c r="W25" s="249"/>
      <c r="X25" s="18" t="s">
        <v>17</v>
      </c>
      <c r="Y25" s="73">
        <f>IF(D30="○",1,0)</f>
        <v>0</v>
      </c>
      <c r="Z25" s="73">
        <f>IF(F30="○",1,0)</f>
        <v>0</v>
      </c>
      <c r="AA25" s="73" t="str">
        <f>+H30</f>
        <v>－</v>
      </c>
      <c r="AE25" s="20">
        <v>1628000</v>
      </c>
      <c r="AF25" s="60">
        <v>0.6</v>
      </c>
      <c r="AG25" s="20">
        <v>0</v>
      </c>
      <c r="AH25" s="2"/>
      <c r="AI25" s="21"/>
      <c r="AJ25" s="21"/>
      <c r="AK25" s="21"/>
      <c r="AL25" s="21"/>
      <c r="AM25" s="26"/>
    </row>
    <row r="26" spans="2:39" ht="12.75" customHeight="1">
      <c r="B26" s="397"/>
      <c r="C26" s="398"/>
      <c r="D26" s="39" t="s">
        <v>351</v>
      </c>
      <c r="E26" s="50"/>
      <c r="F26" s="28"/>
      <c r="G26" s="51" t="s">
        <v>16</v>
      </c>
      <c r="H26" s="36"/>
      <c r="I26" s="52">
        <f>IF(H26="","",IF(H26&gt;=$AB$22,"年少",""))</f>
      </c>
      <c r="J26" s="401"/>
      <c r="K26" s="401"/>
      <c r="L26" s="401"/>
      <c r="M26" s="31"/>
      <c r="N26" s="258">
        <f>IF(H26="","",IF(M26&gt;380000,"対象外","対象"))</f>
      </c>
      <c r="P26" s="391"/>
      <c r="Q26" s="35"/>
      <c r="R26" s="30"/>
      <c r="S26" s="31"/>
      <c r="T26" s="31"/>
      <c r="U26" s="31"/>
      <c r="V26" s="249"/>
      <c r="W26" s="249"/>
      <c r="X26" s="18" t="s">
        <v>185</v>
      </c>
      <c r="Y26" s="73">
        <f>IF(D31="○",1,0)</f>
        <v>0</v>
      </c>
      <c r="Z26" s="73">
        <f>IF(F31="○",1,0)</f>
        <v>0</v>
      </c>
      <c r="AA26" s="73" t="str">
        <f>+H31</f>
        <v>－</v>
      </c>
      <c r="AE26" s="20">
        <v>1800000</v>
      </c>
      <c r="AF26" s="60">
        <v>0.7</v>
      </c>
      <c r="AG26" s="20">
        <v>-180000</v>
      </c>
      <c r="AH26" s="2"/>
      <c r="AI26" s="21"/>
      <c r="AJ26" s="21"/>
      <c r="AK26" s="21"/>
      <c r="AL26" s="21"/>
      <c r="AM26" s="26"/>
    </row>
    <row r="27" spans="2:39" ht="12.75" customHeight="1" thickBot="1">
      <c r="B27" s="399"/>
      <c r="C27" s="400"/>
      <c r="D27" s="259" t="s">
        <v>352</v>
      </c>
      <c r="E27" s="260"/>
      <c r="F27" s="261"/>
      <c r="G27" s="262" t="s">
        <v>16</v>
      </c>
      <c r="H27" s="326"/>
      <c r="I27" s="263">
        <f>IF(H27="","",IF(H27&gt;=$AB$22,"年少",""))</f>
      </c>
      <c r="J27" s="383"/>
      <c r="K27" s="383"/>
      <c r="L27" s="383"/>
      <c r="M27" s="264"/>
      <c r="N27" s="265">
        <f>IF(H27="","",IF(M27&gt;380000,"対象外","対象"))</f>
      </c>
      <c r="P27" s="391"/>
      <c r="Q27" s="35"/>
      <c r="R27" s="14"/>
      <c r="S27" s="31"/>
      <c r="T27" s="31"/>
      <c r="U27" s="31"/>
      <c r="V27" s="249"/>
      <c r="W27" s="249"/>
      <c r="X27" s="18" t="s">
        <v>126</v>
      </c>
      <c r="Y27" s="74"/>
      <c r="Z27" s="73">
        <f>IF(F32="○",1,0)</f>
        <v>0</v>
      </c>
      <c r="AA27" s="327" t="str">
        <f>+H32</f>
        <v>－</v>
      </c>
      <c r="AE27" s="20">
        <v>3600000</v>
      </c>
      <c r="AF27" s="60">
        <v>0.8</v>
      </c>
      <c r="AG27" s="20">
        <v>-540000</v>
      </c>
      <c r="AH27" s="2"/>
      <c r="AI27" s="21"/>
      <c r="AJ27" s="21"/>
      <c r="AK27" s="21"/>
      <c r="AL27" s="21"/>
      <c r="AM27" s="26"/>
    </row>
    <row r="28" spans="9:39" ht="12.75" customHeight="1" thickTop="1">
      <c r="I28" s="61"/>
      <c r="J28" s="61"/>
      <c r="K28" s="61"/>
      <c r="L28" s="61"/>
      <c r="M28" s="61"/>
      <c r="N28" s="62"/>
      <c r="O28" s="63"/>
      <c r="P28" s="392"/>
      <c r="Q28" s="374" t="s">
        <v>1</v>
      </c>
      <c r="R28" s="375"/>
      <c r="S28" s="44">
        <f>SUM(S24:S27)</f>
        <v>0</v>
      </c>
      <c r="T28" s="44">
        <f>SUM(T24:T27)</f>
        <v>0</v>
      </c>
      <c r="U28" s="44">
        <f>SUM(U24:U27)</f>
        <v>0</v>
      </c>
      <c r="V28" s="249"/>
      <c r="W28" s="249"/>
      <c r="X28" s="39" t="s">
        <v>24</v>
      </c>
      <c r="Y28" s="73">
        <f>IF(D33="○",1,0)</f>
        <v>0</v>
      </c>
      <c r="Z28" s="34" t="s">
        <v>26</v>
      </c>
      <c r="AA28" s="73">
        <f>IF(D35="○",1,0)</f>
        <v>0</v>
      </c>
      <c r="AE28" s="20">
        <v>6600000</v>
      </c>
      <c r="AF28" s="60">
        <v>0.9</v>
      </c>
      <c r="AG28" s="20">
        <v>-1200000</v>
      </c>
      <c r="AH28" s="2"/>
      <c r="AI28" s="21"/>
      <c r="AJ28" s="21"/>
      <c r="AK28" s="21"/>
      <c r="AL28" s="21"/>
      <c r="AM28" s="26"/>
    </row>
    <row r="29" spans="2:39" ht="12.75" customHeight="1">
      <c r="B29" s="454"/>
      <c r="C29" s="454"/>
      <c r="D29" s="452" t="s">
        <v>120</v>
      </c>
      <c r="E29" s="452"/>
      <c r="F29" s="452" t="s">
        <v>121</v>
      </c>
      <c r="G29" s="452"/>
      <c r="H29" s="17" t="s">
        <v>276</v>
      </c>
      <c r="I29" s="61"/>
      <c r="P29" s="374" t="s">
        <v>127</v>
      </c>
      <c r="Q29" s="376"/>
      <c r="R29" s="375"/>
      <c r="S29" s="66">
        <f>+S23+S28</f>
        <v>0</v>
      </c>
      <c r="T29" s="66">
        <f>+T23+T28</f>
        <v>0</v>
      </c>
      <c r="U29" s="66">
        <f>+U23+U28</f>
        <v>0</v>
      </c>
      <c r="V29" s="249"/>
      <c r="W29" s="249"/>
      <c r="X29" s="39" t="s">
        <v>25</v>
      </c>
      <c r="Y29" s="73">
        <f>IF(D34="○",1,0)</f>
        <v>0</v>
      </c>
      <c r="Z29" s="34" t="s">
        <v>27</v>
      </c>
      <c r="AA29" s="73">
        <f>IF(D36="○",1,0)</f>
        <v>0</v>
      </c>
      <c r="AE29" s="20">
        <v>10000000</v>
      </c>
      <c r="AF29" s="60">
        <v>0.95</v>
      </c>
      <c r="AG29" s="20">
        <v>-1700000</v>
      </c>
      <c r="AH29" s="2"/>
      <c r="AI29" s="21"/>
      <c r="AJ29" s="21"/>
      <c r="AK29" s="21"/>
      <c r="AL29" s="21"/>
      <c r="AM29" s="26"/>
    </row>
    <row r="30" spans="2:39" ht="12.75" customHeight="1">
      <c r="B30" s="416" t="s">
        <v>17</v>
      </c>
      <c r="C30" s="418"/>
      <c r="D30" s="438" t="s">
        <v>16</v>
      </c>
      <c r="E30" s="438"/>
      <c r="F30" s="438" t="s">
        <v>16</v>
      </c>
      <c r="G30" s="438"/>
      <c r="H30" s="68" t="s">
        <v>16</v>
      </c>
      <c r="I30" s="61"/>
      <c r="J30" s="227" t="s">
        <v>363</v>
      </c>
      <c r="K30" s="13"/>
      <c r="P30" s="374" t="s">
        <v>187</v>
      </c>
      <c r="Q30" s="376"/>
      <c r="R30" s="375"/>
      <c r="S30" s="31"/>
      <c r="T30" s="216"/>
      <c r="U30" s="31"/>
      <c r="V30" s="249"/>
      <c r="W30" s="249"/>
      <c r="X30" s="76"/>
      <c r="Y30" s="77"/>
      <c r="Z30" s="6"/>
      <c r="AE30" s="315">
        <v>15000001</v>
      </c>
      <c r="AF30" s="316">
        <v>1</v>
      </c>
      <c r="AG30" s="315">
        <v>-2450000</v>
      </c>
      <c r="AH30" s="2"/>
      <c r="AI30" s="21"/>
      <c r="AJ30" s="21"/>
      <c r="AK30" s="21"/>
      <c r="AL30" s="21"/>
      <c r="AM30" s="26"/>
    </row>
    <row r="31" spans="2:39" ht="12.75" customHeight="1" thickBot="1">
      <c r="B31" s="421" t="s">
        <v>18</v>
      </c>
      <c r="C31" s="422"/>
      <c r="D31" s="438" t="s">
        <v>16</v>
      </c>
      <c r="E31" s="438"/>
      <c r="F31" s="438" t="s">
        <v>16</v>
      </c>
      <c r="G31" s="438"/>
      <c r="H31" s="68" t="s">
        <v>16</v>
      </c>
      <c r="I31" s="61"/>
      <c r="J31" s="402"/>
      <c r="K31" s="403"/>
      <c r="L31" s="403"/>
      <c r="M31" s="404"/>
      <c r="N31" s="301" t="s">
        <v>29</v>
      </c>
      <c r="X31" s="76"/>
      <c r="Y31" s="77"/>
      <c r="Z31" s="6"/>
      <c r="AB31" s="1"/>
      <c r="AE31" s="2"/>
      <c r="AF31" s="59"/>
      <c r="AG31" s="2"/>
      <c r="AH31" s="2"/>
      <c r="AI31" s="21"/>
      <c r="AJ31" s="21"/>
      <c r="AK31" s="21"/>
      <c r="AL31" s="21"/>
      <c r="AM31" s="26"/>
    </row>
    <row r="32" spans="2:39" ht="12.75" customHeight="1" thickBot="1">
      <c r="B32" s="457" t="s">
        <v>22</v>
      </c>
      <c r="C32" s="458"/>
      <c r="D32" s="453"/>
      <c r="E32" s="453"/>
      <c r="F32" s="438" t="s">
        <v>16</v>
      </c>
      <c r="G32" s="438"/>
      <c r="H32" s="68" t="s">
        <v>16</v>
      </c>
      <c r="I32" s="61"/>
      <c r="J32" s="405" t="s">
        <v>296</v>
      </c>
      <c r="K32" s="304" t="s">
        <v>294</v>
      </c>
      <c r="L32" s="305"/>
      <c r="M32" s="306" t="s">
        <v>292</v>
      </c>
      <c r="N32" s="307"/>
      <c r="P32" s="380"/>
      <c r="Q32" s="380"/>
      <c r="R32" s="380"/>
      <c r="S32" s="380"/>
      <c r="T32" s="75" t="s">
        <v>29</v>
      </c>
      <c r="U32" s="4" t="s">
        <v>30</v>
      </c>
      <c r="Y32" s="77"/>
      <c r="Z32" s="6"/>
      <c r="AB32" s="1"/>
      <c r="AE32" s="23" t="s">
        <v>33</v>
      </c>
      <c r="AF32" s="24"/>
      <c r="AG32" s="25"/>
      <c r="AH32" s="2"/>
      <c r="AI32" s="21" t="s">
        <v>34</v>
      </c>
      <c r="AJ32" s="80">
        <f>N52</f>
        <v>0</v>
      </c>
      <c r="AK32" s="21"/>
      <c r="AL32" s="21"/>
      <c r="AM32" s="26"/>
    </row>
    <row r="33" spans="2:39" ht="12.75" customHeight="1" thickBot="1">
      <c r="B33" s="421" t="s">
        <v>24</v>
      </c>
      <c r="C33" s="422"/>
      <c r="D33" s="438" t="s">
        <v>16</v>
      </c>
      <c r="E33" s="438"/>
      <c r="F33" s="380"/>
      <c r="G33" s="380"/>
      <c r="H33" s="380"/>
      <c r="I33" s="61"/>
      <c r="J33" s="406"/>
      <c r="K33" s="302" t="s">
        <v>289</v>
      </c>
      <c r="L33" s="308"/>
      <c r="M33" s="309" t="s">
        <v>297</v>
      </c>
      <c r="N33" s="309" t="s">
        <v>297</v>
      </c>
      <c r="P33" s="361" t="s">
        <v>213</v>
      </c>
      <c r="Q33" s="361"/>
      <c r="R33" s="361"/>
      <c r="S33" s="361"/>
      <c r="T33" s="78">
        <f>+S29</f>
        <v>0</v>
      </c>
      <c r="U33" s="78">
        <f>+U29</f>
        <v>0</v>
      </c>
      <c r="Y33" s="82" t="e">
        <f>LOOKUP(M11,Z33:Z36,AA33:AA36)</f>
        <v>#N/A</v>
      </c>
      <c r="Z33" s="70">
        <v>1</v>
      </c>
      <c r="AA33" s="83">
        <v>1</v>
      </c>
      <c r="AB33" s="6" t="s">
        <v>214</v>
      </c>
      <c r="AE33" s="69" t="s">
        <v>215</v>
      </c>
      <c r="AF33" s="33"/>
      <c r="AG33" s="3" t="s">
        <v>20</v>
      </c>
      <c r="AH33" s="2"/>
      <c r="AI33" s="21"/>
      <c r="AJ33" s="84"/>
      <c r="AK33" s="21"/>
      <c r="AL33" s="21"/>
      <c r="AM33" s="26"/>
    </row>
    <row r="34" spans="2:39" ht="12.75" customHeight="1" thickBot="1">
      <c r="B34" s="421" t="s">
        <v>25</v>
      </c>
      <c r="C34" s="422"/>
      <c r="D34" s="438" t="s">
        <v>16</v>
      </c>
      <c r="E34" s="438"/>
      <c r="F34" s="380">
        <f>IF(D34="○",IF($T$34&lt;=5000000,"","選択できません"),"")</f>
      </c>
      <c r="G34" s="380"/>
      <c r="H34" s="380"/>
      <c r="I34" s="61"/>
      <c r="J34" s="405"/>
      <c r="K34" s="304" t="s">
        <v>295</v>
      </c>
      <c r="L34" s="305"/>
      <c r="M34" s="306" t="s">
        <v>293</v>
      </c>
      <c r="N34" s="307"/>
      <c r="P34" s="371" t="s">
        <v>21</v>
      </c>
      <c r="Q34" s="371"/>
      <c r="R34" s="371"/>
      <c r="S34" s="371"/>
      <c r="T34" s="79">
        <f>IF(T33=0,0,IF(M13="甲欄",AK18,0))</f>
        <v>0</v>
      </c>
      <c r="U34" s="377" t="str">
        <f>IF(OR(M13="乙欄",M13="丙欄",M13="年調対象外"),"年調できません",IF(T33&gt;20000000,"年調できません"," "))</f>
        <v> </v>
      </c>
      <c r="Y34" s="85">
        <v>4595</v>
      </c>
      <c r="Z34" s="86">
        <v>4595</v>
      </c>
      <c r="AA34" s="83">
        <v>2</v>
      </c>
      <c r="AB34" s="6" t="s">
        <v>188</v>
      </c>
      <c r="AE34" s="20">
        <v>0</v>
      </c>
      <c r="AF34" s="60"/>
      <c r="AG34" s="20">
        <v>0</v>
      </c>
      <c r="AH34" s="2"/>
      <c r="AI34" s="2" t="s">
        <v>33</v>
      </c>
      <c r="AJ34" s="20">
        <f>IF(F16="",0,LOOKUP(AJ32,AE34:AE44,AG34:AG44))</f>
        <v>0</v>
      </c>
      <c r="AK34" s="21"/>
      <c r="AL34" s="21"/>
      <c r="AM34" s="26"/>
    </row>
    <row r="35" spans="2:39" ht="12.75" customHeight="1">
      <c r="B35" s="421" t="s">
        <v>26</v>
      </c>
      <c r="C35" s="422"/>
      <c r="D35" s="438" t="s">
        <v>16</v>
      </c>
      <c r="E35" s="438"/>
      <c r="F35" s="380">
        <f>IF(D35="○",IF($T$34&lt;=5000000,"","選択できません"),"")</f>
      </c>
      <c r="G35" s="380"/>
      <c r="H35" s="380"/>
      <c r="I35" s="61"/>
      <c r="J35" s="276" t="s">
        <v>231</v>
      </c>
      <c r="K35" s="310" t="s">
        <v>223</v>
      </c>
      <c r="L35" s="303"/>
      <c r="M35" s="310" t="s">
        <v>222</v>
      </c>
      <c r="N35" s="303"/>
      <c r="P35" s="363" t="s">
        <v>131</v>
      </c>
      <c r="Q35" s="364"/>
      <c r="R35" s="367" t="s">
        <v>132</v>
      </c>
      <c r="S35" s="367"/>
      <c r="T35" s="81">
        <f>T29</f>
        <v>0</v>
      </c>
      <c r="U35" s="378"/>
      <c r="Y35" s="85">
        <v>9856</v>
      </c>
      <c r="Z35" s="86">
        <v>9856</v>
      </c>
      <c r="AA35" s="83">
        <v>3</v>
      </c>
      <c r="AB35" s="2" t="s">
        <v>216</v>
      </c>
      <c r="AE35" s="20">
        <v>380001</v>
      </c>
      <c r="AF35" s="60"/>
      <c r="AG35" s="20">
        <v>380000</v>
      </c>
      <c r="AH35" s="2"/>
      <c r="AI35" s="21"/>
      <c r="AJ35" s="21"/>
      <c r="AK35" s="21"/>
      <c r="AL35" s="21"/>
      <c r="AM35" s="26"/>
    </row>
    <row r="36" spans="1:39" s="21" customFormat="1" ht="12.75" customHeight="1">
      <c r="A36" s="6"/>
      <c r="B36" s="421" t="s">
        <v>319</v>
      </c>
      <c r="C36" s="422"/>
      <c r="D36" s="438" t="s">
        <v>16</v>
      </c>
      <c r="E36" s="438"/>
      <c r="F36" s="380">
        <f>IF(D36="○",IF($T$34&lt;=650000,"","選択できません"),"")</f>
      </c>
      <c r="G36" s="380"/>
      <c r="H36" s="380"/>
      <c r="I36" s="61"/>
      <c r="J36" s="381" t="s">
        <v>230</v>
      </c>
      <c r="K36" s="405" t="s">
        <v>128</v>
      </c>
      <c r="L36" s="455"/>
      <c r="M36" s="456"/>
      <c r="N36" s="31"/>
      <c r="O36" s="6"/>
      <c r="P36" s="363"/>
      <c r="Q36" s="364"/>
      <c r="R36" s="361" t="s">
        <v>133</v>
      </c>
      <c r="S36" s="361"/>
      <c r="T36" s="79">
        <f>+N36+N37</f>
        <v>0</v>
      </c>
      <c r="U36" s="378"/>
      <c r="V36" s="6"/>
      <c r="W36" s="6"/>
      <c r="Y36" s="85">
        <v>32516</v>
      </c>
      <c r="Z36" s="86">
        <v>32516</v>
      </c>
      <c r="AA36" s="88">
        <v>4</v>
      </c>
      <c r="AB36" s="21" t="s">
        <v>139</v>
      </c>
      <c r="AD36" s="6"/>
      <c r="AE36" s="20">
        <v>400000</v>
      </c>
      <c r="AF36" s="60"/>
      <c r="AG36" s="20">
        <v>360000</v>
      </c>
      <c r="AH36" s="2"/>
      <c r="AI36" s="2" t="s">
        <v>38</v>
      </c>
      <c r="AJ36" s="20">
        <f>IF(F16="",0,IF(AJ32&lt;=380000,380000,0))</f>
        <v>0</v>
      </c>
      <c r="AM36" s="26"/>
    </row>
    <row r="37" spans="1:39" s="21" customFormat="1" ht="12.75" customHeight="1">
      <c r="A37" s="6"/>
      <c r="B37" s="362" t="s">
        <v>31</v>
      </c>
      <c r="C37" s="450"/>
      <c r="D37" s="438" t="s">
        <v>16</v>
      </c>
      <c r="E37" s="438"/>
      <c r="F37" s="334" t="s">
        <v>35</v>
      </c>
      <c r="G37" s="334"/>
      <c r="H37" s="45" t="s">
        <v>16</v>
      </c>
      <c r="I37" s="61"/>
      <c r="J37" s="382"/>
      <c r="K37" s="405" t="s">
        <v>129</v>
      </c>
      <c r="L37" s="455"/>
      <c r="M37" s="456"/>
      <c r="N37" s="31"/>
      <c r="O37" s="6"/>
      <c r="P37" s="365"/>
      <c r="Q37" s="366"/>
      <c r="R37" s="361" t="s">
        <v>267</v>
      </c>
      <c r="S37" s="361"/>
      <c r="T37" s="79">
        <f>N38</f>
        <v>0</v>
      </c>
      <c r="U37" s="378"/>
      <c r="V37" s="6"/>
      <c r="W37" s="6"/>
      <c r="Y37" s="89"/>
      <c r="Z37" s="90"/>
      <c r="AD37" s="6"/>
      <c r="AE37" s="20">
        <v>450000</v>
      </c>
      <c r="AF37" s="60"/>
      <c r="AG37" s="20">
        <v>310000</v>
      </c>
      <c r="AH37" s="2"/>
      <c r="AM37" s="26"/>
    </row>
    <row r="38" spans="1:39" s="21" customFormat="1" ht="12.75" customHeight="1">
      <c r="A38" s="6"/>
      <c r="B38" s="362" t="s">
        <v>32</v>
      </c>
      <c r="C38" s="450"/>
      <c r="D38" s="438" t="s">
        <v>16</v>
      </c>
      <c r="E38" s="438"/>
      <c r="F38" s="334" t="s">
        <v>36</v>
      </c>
      <c r="G38" s="334"/>
      <c r="H38" s="45" t="s">
        <v>16</v>
      </c>
      <c r="I38" s="61"/>
      <c r="J38" s="405" t="s">
        <v>130</v>
      </c>
      <c r="K38" s="455"/>
      <c r="L38" s="455"/>
      <c r="M38" s="456"/>
      <c r="N38" s="31"/>
      <c r="O38" s="6"/>
      <c r="P38" s="361" t="s">
        <v>37</v>
      </c>
      <c r="Q38" s="361"/>
      <c r="R38" s="361"/>
      <c r="S38" s="361"/>
      <c r="T38" s="79">
        <f>AL68</f>
        <v>0</v>
      </c>
      <c r="U38" s="378"/>
      <c r="V38" s="6"/>
      <c r="W38" s="6"/>
      <c r="AD38" s="6"/>
      <c r="AE38" s="20">
        <v>500000</v>
      </c>
      <c r="AF38" s="60"/>
      <c r="AG38" s="20">
        <v>260000</v>
      </c>
      <c r="AH38" s="2"/>
      <c r="AM38" s="26"/>
    </row>
    <row r="39" spans="1:39" s="21" customFormat="1" ht="12.75" customHeight="1">
      <c r="A39" s="6"/>
      <c r="I39" s="61"/>
      <c r="J39" s="6"/>
      <c r="K39" s="6"/>
      <c r="L39" s="6"/>
      <c r="M39" s="6"/>
      <c r="N39" s="6"/>
      <c r="O39" s="6"/>
      <c r="P39" s="361" t="s">
        <v>224</v>
      </c>
      <c r="Q39" s="361"/>
      <c r="R39" s="361"/>
      <c r="S39" s="361"/>
      <c r="T39" s="79">
        <f>AL75</f>
        <v>0</v>
      </c>
      <c r="U39" s="378"/>
      <c r="V39" s="6"/>
      <c r="W39" s="6"/>
      <c r="Y39" s="89"/>
      <c r="Z39" s="90"/>
      <c r="AE39" s="20">
        <v>550000</v>
      </c>
      <c r="AF39" s="60"/>
      <c r="AG39" s="20">
        <v>210000</v>
      </c>
      <c r="AH39" s="2"/>
      <c r="AM39" s="26"/>
    </row>
    <row r="40" spans="2:50" s="21" customFormat="1" ht="12.75" customHeight="1">
      <c r="B40" s="21" t="s">
        <v>137</v>
      </c>
      <c r="H40" s="87"/>
      <c r="I40" s="87"/>
      <c r="J40" s="227" t="s">
        <v>364</v>
      </c>
      <c r="K40" s="13"/>
      <c r="L40" s="6"/>
      <c r="M40" s="6"/>
      <c r="N40" s="6"/>
      <c r="O40" s="6"/>
      <c r="P40" s="361" t="s">
        <v>33</v>
      </c>
      <c r="Q40" s="361"/>
      <c r="R40" s="361"/>
      <c r="S40" s="361"/>
      <c r="T40" s="79">
        <f>IF(12315790&gt;=T33,AJ34,0)</f>
        <v>0</v>
      </c>
      <c r="U40" s="378"/>
      <c r="V40" s="6"/>
      <c r="W40" s="6"/>
      <c r="X40" s="21" t="s">
        <v>242</v>
      </c>
      <c r="Z40" s="21" t="s">
        <v>243</v>
      </c>
      <c r="AE40" s="20">
        <v>600000</v>
      </c>
      <c r="AF40" s="60"/>
      <c r="AG40" s="20">
        <v>160000</v>
      </c>
      <c r="AH40" s="2"/>
      <c r="AI40" s="2"/>
      <c r="AJ40" s="2"/>
      <c r="AK40" s="2"/>
      <c r="AL40" s="2"/>
      <c r="AM40" s="2"/>
      <c r="AN40" s="2"/>
      <c r="AO40" s="2"/>
      <c r="AP40" s="2"/>
      <c r="AQ40" s="2"/>
      <c r="AR40" s="2"/>
      <c r="AS40" s="2"/>
      <c r="AT40" s="2"/>
      <c r="AU40" s="2"/>
      <c r="AV40" s="2"/>
      <c r="AW40" s="2"/>
      <c r="AX40" s="2"/>
    </row>
    <row r="41" spans="2:50" s="21" customFormat="1" ht="12.75" customHeight="1">
      <c r="B41" s="443" t="s">
        <v>140</v>
      </c>
      <c r="C41" s="451" t="s">
        <v>234</v>
      </c>
      <c r="D41" s="451"/>
      <c r="E41" s="451"/>
      <c r="F41" s="451"/>
      <c r="G41" s="450"/>
      <c r="H41" s="66">
        <f>IF(H52-MIN(U46:U47)=0,"",H52)</f>
      </c>
      <c r="I41" s="87"/>
      <c r="J41" s="380"/>
      <c r="K41" s="380"/>
      <c r="L41" s="72" t="s">
        <v>134</v>
      </c>
      <c r="M41" s="72" t="s">
        <v>135</v>
      </c>
      <c r="N41" s="72" t="s">
        <v>136</v>
      </c>
      <c r="O41" s="6"/>
      <c r="P41" s="370" t="s">
        <v>38</v>
      </c>
      <c r="Q41" s="370"/>
      <c r="R41" s="370"/>
      <c r="S41" s="370"/>
      <c r="T41" s="79">
        <f>AJ36</f>
        <v>0</v>
      </c>
      <c r="U41" s="378"/>
      <c r="V41" s="6"/>
      <c r="W41" s="6"/>
      <c r="X41" s="21" t="s">
        <v>240</v>
      </c>
      <c r="Z41" s="21" t="s">
        <v>244</v>
      </c>
      <c r="AE41" s="20">
        <v>650000</v>
      </c>
      <c r="AF41" s="60"/>
      <c r="AG41" s="20">
        <v>110000</v>
      </c>
      <c r="AH41" s="2"/>
      <c r="AI41" s="2"/>
      <c r="AJ41" s="2"/>
      <c r="AK41" s="2"/>
      <c r="AL41" s="2"/>
      <c r="AM41" s="2"/>
      <c r="AN41" s="2"/>
      <c r="AO41" s="2"/>
      <c r="AP41" s="2"/>
      <c r="AQ41" s="2"/>
      <c r="AR41" s="2"/>
      <c r="AS41" s="2"/>
      <c r="AT41" s="2"/>
      <c r="AU41" s="2"/>
      <c r="AV41" s="2"/>
      <c r="AW41" s="2"/>
      <c r="AX41" s="2"/>
    </row>
    <row r="42" spans="2:50" s="21" customFormat="1" ht="12.75" customHeight="1">
      <c r="B42" s="444"/>
      <c r="C42" s="451" t="s">
        <v>232</v>
      </c>
      <c r="D42" s="451"/>
      <c r="E42" s="451"/>
      <c r="F42" s="451"/>
      <c r="G42" s="450"/>
      <c r="H42" s="36"/>
      <c r="I42" s="87"/>
      <c r="J42" s="421" t="s">
        <v>138</v>
      </c>
      <c r="K42" s="422"/>
      <c r="L42" s="31"/>
      <c r="M42" s="66">
        <v>650000</v>
      </c>
      <c r="N42" s="66">
        <f>+(MAX(L42-M42,0))</f>
        <v>0</v>
      </c>
      <c r="P42" s="361" t="s">
        <v>39</v>
      </c>
      <c r="Q42" s="361"/>
      <c r="R42" s="361"/>
      <c r="S42" s="361"/>
      <c r="T42" s="79">
        <f>AA9</f>
        <v>0</v>
      </c>
      <c r="U42" s="378"/>
      <c r="V42" s="6"/>
      <c r="W42" s="6"/>
      <c r="X42" s="21" t="s">
        <v>241</v>
      </c>
      <c r="Z42" s="21" t="s">
        <v>244</v>
      </c>
      <c r="AE42" s="20">
        <v>700000</v>
      </c>
      <c r="AF42" s="60"/>
      <c r="AG42" s="20">
        <v>60000</v>
      </c>
      <c r="AH42" s="2"/>
      <c r="AI42" s="2"/>
      <c r="AJ42" s="2"/>
      <c r="AK42" s="2"/>
      <c r="AL42" s="2"/>
      <c r="AM42" s="2"/>
      <c r="AN42" s="2"/>
      <c r="AO42" s="2"/>
      <c r="AP42" s="2"/>
      <c r="AQ42" s="2"/>
      <c r="AR42" s="2"/>
      <c r="AS42" s="2"/>
      <c r="AT42" s="2"/>
      <c r="AU42" s="2"/>
      <c r="AV42" s="2"/>
      <c r="AW42" s="2"/>
      <c r="AX42" s="2"/>
    </row>
    <row r="43" spans="2:50" s="21" customFormat="1" ht="12.75" customHeight="1">
      <c r="B43" s="444"/>
      <c r="C43" s="436" t="s">
        <v>141</v>
      </c>
      <c r="D43" s="441" t="str">
        <f>IF(C45="無","",IF(F16="","",G16&amp;": "&amp;F16)&amp;IF(F17="",""," , "&amp;G17&amp;": "&amp;F17)&amp;IF(F18="",""," , "&amp;G18&amp;": "&amp;F18)&amp;IF(F19="",""," , "&amp;G19&amp;": "&amp;F19)&amp;IF(F20="",""," , "&amp;G20&amp;": "&amp;F20)&amp;IF(F21="",""," , "&amp;G21&amp;": "&amp;F21)&amp;IF(F24="",""," , "&amp;F24&amp;" "&amp;"("&amp;I24&amp;")")&amp;IF(F25="",""," , "&amp;F25&amp;" "&amp;"("&amp;I25&amp;")")&amp;IF(F26="",""," , "&amp;F26&amp;" "&amp;"("&amp;I26&amp;")")&amp;IF(F27="",""," , "&amp;F27&amp;" "&amp;"("&amp;I27&amp;")")&amp;"     ")</f>
        <v>     </v>
      </c>
      <c r="E43" s="441"/>
      <c r="F43" s="441"/>
      <c r="G43" s="441"/>
      <c r="H43" s="441"/>
      <c r="I43" s="87"/>
      <c r="J43" s="421" t="s">
        <v>142</v>
      </c>
      <c r="K43" s="422"/>
      <c r="L43" s="31"/>
      <c r="M43" s="31"/>
      <c r="N43" s="66">
        <f>(L43-M43)</f>
        <v>0</v>
      </c>
      <c r="P43" s="361" t="s">
        <v>40</v>
      </c>
      <c r="Q43" s="361"/>
      <c r="R43" s="361"/>
      <c r="S43" s="361"/>
      <c r="T43" s="79">
        <f>IF(M13="甲欄",380000,0)</f>
        <v>380000</v>
      </c>
      <c r="U43" s="378"/>
      <c r="X43" s="21" t="s">
        <v>245</v>
      </c>
      <c r="Z43" s="21" t="s">
        <v>246</v>
      </c>
      <c r="AE43" s="20">
        <v>750000</v>
      </c>
      <c r="AF43" s="60"/>
      <c r="AG43" s="20">
        <v>30000</v>
      </c>
      <c r="AH43" s="2"/>
      <c r="AI43" s="2"/>
      <c r="AJ43" s="2"/>
      <c r="AK43" s="2"/>
      <c r="AL43" s="2"/>
      <c r="AM43" s="2"/>
      <c r="AN43" s="2"/>
      <c r="AO43" s="2"/>
      <c r="AP43" s="2"/>
      <c r="AQ43" s="2"/>
      <c r="AR43" s="2"/>
      <c r="AS43" s="2"/>
      <c r="AT43" s="2"/>
      <c r="AU43" s="2"/>
      <c r="AV43" s="2"/>
      <c r="AW43" s="2"/>
      <c r="AX43" s="2"/>
    </row>
    <row r="44" spans="2:50" s="21" customFormat="1" ht="12.75" customHeight="1">
      <c r="B44" s="444"/>
      <c r="C44" s="437"/>
      <c r="D44" s="441"/>
      <c r="E44" s="441"/>
      <c r="F44" s="441"/>
      <c r="G44" s="441"/>
      <c r="H44" s="441"/>
      <c r="I44" s="87"/>
      <c r="J44" s="423" t="s">
        <v>143</v>
      </c>
      <c r="K44" s="91" t="s">
        <v>144</v>
      </c>
      <c r="L44" s="31"/>
      <c r="M44" s="66">
        <f>+MAX(AK49,AK55)</f>
        <v>0</v>
      </c>
      <c r="N44" s="66">
        <f>+(MAX(L44-M44,0))</f>
        <v>0</v>
      </c>
      <c r="P44" s="361" t="s">
        <v>256</v>
      </c>
      <c r="Q44" s="361"/>
      <c r="R44" s="361"/>
      <c r="S44" s="361"/>
      <c r="T44" s="79">
        <f>AA23</f>
        <v>0</v>
      </c>
      <c r="U44" s="378"/>
      <c r="X44" s="21" t="s">
        <v>247</v>
      </c>
      <c r="Z44" s="21" t="s">
        <v>248</v>
      </c>
      <c r="AE44" s="20">
        <v>760000</v>
      </c>
      <c r="AF44" s="60"/>
      <c r="AG44" s="20">
        <v>0</v>
      </c>
      <c r="AH44" s="2"/>
      <c r="AI44" s="2"/>
      <c r="AJ44" s="2"/>
      <c r="AK44" s="2"/>
      <c r="AL44" s="2"/>
      <c r="AM44" s="2"/>
      <c r="AN44" s="2"/>
      <c r="AO44" s="2"/>
      <c r="AP44" s="2"/>
      <c r="AQ44" s="2"/>
      <c r="AR44" s="2"/>
      <c r="AS44" s="2"/>
      <c r="AT44" s="2"/>
      <c r="AU44" s="2"/>
      <c r="AV44" s="2"/>
      <c r="AW44" s="2"/>
      <c r="AX44" s="2"/>
    </row>
    <row r="45" spans="2:39" s="21" customFormat="1" ht="12.75" customHeight="1">
      <c r="B45" s="444"/>
      <c r="C45" s="230" t="s">
        <v>320</v>
      </c>
      <c r="D45" s="441"/>
      <c r="E45" s="441"/>
      <c r="F45" s="441"/>
      <c r="G45" s="441"/>
      <c r="H45" s="441"/>
      <c r="I45" s="87"/>
      <c r="J45" s="424"/>
      <c r="K45" s="18" t="s">
        <v>145</v>
      </c>
      <c r="L45" s="31"/>
      <c r="M45" s="31"/>
      <c r="N45" s="66">
        <f>+(L45-M45)</f>
        <v>0</v>
      </c>
      <c r="P45" s="367" t="s">
        <v>41</v>
      </c>
      <c r="Q45" s="367"/>
      <c r="R45" s="367"/>
      <c r="S45" s="367"/>
      <c r="T45" s="217">
        <f>IF(M13="甲欄",SUM(T35:T44),"0")</f>
        <v>380000</v>
      </c>
      <c r="U45" s="379"/>
      <c r="Z45" s="2"/>
      <c r="AA45" s="2"/>
      <c r="AE45" s="2"/>
      <c r="AF45" s="59"/>
      <c r="AG45" s="2"/>
      <c r="AH45" s="2"/>
      <c r="AM45" s="26"/>
    </row>
    <row r="46" spans="2:39" s="21" customFormat="1" ht="12.75" customHeight="1">
      <c r="B46" s="444"/>
      <c r="C46" s="433" t="s">
        <v>146</v>
      </c>
      <c r="D46" s="427"/>
      <c r="E46" s="428"/>
      <c r="F46" s="428"/>
      <c r="G46" s="428"/>
      <c r="H46" s="429"/>
      <c r="I46" s="87"/>
      <c r="J46" s="421" t="s">
        <v>147</v>
      </c>
      <c r="K46" s="422"/>
      <c r="L46" s="31"/>
      <c r="M46" s="31"/>
      <c r="N46" s="66">
        <f>+(L46-M46)</f>
        <v>0</v>
      </c>
      <c r="P46" s="371" t="s">
        <v>42</v>
      </c>
      <c r="Q46" s="371"/>
      <c r="R46" s="371"/>
      <c r="S46" s="371"/>
      <c r="T46" s="92">
        <f>IF(T34-T45&lt;0,0,ROUNDDOWN(T34-T45,-3))</f>
        <v>0</v>
      </c>
      <c r="U46" s="66">
        <f>AL79</f>
        <v>0</v>
      </c>
      <c r="Z46" s="2"/>
      <c r="AA46" s="2"/>
      <c r="AE46" s="372" t="s">
        <v>157</v>
      </c>
      <c r="AF46" s="373"/>
      <c r="AG46" s="94" t="s">
        <v>158</v>
      </c>
      <c r="AI46" s="325">
        <f>+AI52+1</f>
        <v>18265</v>
      </c>
      <c r="AJ46" s="95" t="s">
        <v>159</v>
      </c>
      <c r="AK46" s="95"/>
      <c r="AM46" s="26"/>
    </row>
    <row r="47" spans="2:39" s="21" customFormat="1" ht="12.75" customHeight="1">
      <c r="B47" s="444"/>
      <c r="C47" s="434"/>
      <c r="D47" s="430"/>
      <c r="E47" s="431"/>
      <c r="F47" s="431"/>
      <c r="G47" s="431"/>
      <c r="H47" s="432"/>
      <c r="I47" s="87"/>
      <c r="J47" s="421" t="s">
        <v>148</v>
      </c>
      <c r="K47" s="422"/>
      <c r="L47" s="31"/>
      <c r="M47" s="31"/>
      <c r="N47" s="66">
        <f>+(L47-M47)</f>
        <v>0</v>
      </c>
      <c r="P47" s="361" t="s">
        <v>233</v>
      </c>
      <c r="Q47" s="361"/>
      <c r="R47" s="361"/>
      <c r="S47" s="361"/>
      <c r="T47" s="361"/>
      <c r="U47" s="44">
        <f>IF(H52=0,0,H52)</f>
        <v>0</v>
      </c>
      <c r="Z47" s="2"/>
      <c r="AA47" s="2"/>
      <c r="AE47" s="94">
        <v>0</v>
      </c>
      <c r="AF47" s="96">
        <v>0</v>
      </c>
      <c r="AG47" s="94">
        <v>700000</v>
      </c>
      <c r="AI47" s="97">
        <f>IF(H16&lt;=AI52,0,L44)</f>
        <v>0</v>
      </c>
      <c r="AJ47" s="95"/>
      <c r="AM47" s="26"/>
    </row>
    <row r="48" spans="2:39" s="21" customFormat="1" ht="12.75" customHeight="1" thickBot="1">
      <c r="B48" s="445"/>
      <c r="C48" s="435"/>
      <c r="D48" s="430"/>
      <c r="E48" s="431"/>
      <c r="F48" s="431"/>
      <c r="G48" s="431"/>
      <c r="H48" s="432"/>
      <c r="I48" s="87"/>
      <c r="J48" s="421" t="s">
        <v>149</v>
      </c>
      <c r="K48" s="422"/>
      <c r="L48" s="31"/>
      <c r="M48" s="31"/>
      <c r="N48" s="66">
        <f>MAX(0,INT((L48-M48)/2))</f>
        <v>0</v>
      </c>
      <c r="P48" s="361" t="s">
        <v>322</v>
      </c>
      <c r="Q48" s="361"/>
      <c r="R48" s="361"/>
      <c r="S48" s="361"/>
      <c r="T48" s="359"/>
      <c r="U48" s="319">
        <f>IF(U46-U47&lt;=0,0,U46-U47)</f>
        <v>0</v>
      </c>
      <c r="V48" s="2"/>
      <c r="W48" s="2"/>
      <c r="Z48" s="2"/>
      <c r="AA48" s="2"/>
      <c r="AE48" s="94">
        <v>1300000</v>
      </c>
      <c r="AF48" s="96">
        <v>0.25</v>
      </c>
      <c r="AG48" s="94">
        <v>375000</v>
      </c>
      <c r="AI48" s="98"/>
      <c r="AJ48" s="99" t="s">
        <v>158</v>
      </c>
      <c r="AK48" s="98" t="s">
        <v>160</v>
      </c>
      <c r="AM48" s="26"/>
    </row>
    <row r="49" spans="2:39" s="21" customFormat="1" ht="12.75" customHeight="1" thickBot="1">
      <c r="B49" s="446" t="s">
        <v>152</v>
      </c>
      <c r="C49" s="447"/>
      <c r="D49" s="438" t="s">
        <v>16</v>
      </c>
      <c r="E49" s="438"/>
      <c r="F49" s="334" t="s">
        <v>153</v>
      </c>
      <c r="G49" s="334"/>
      <c r="H49" s="36"/>
      <c r="I49" s="87"/>
      <c r="J49" s="448" t="s">
        <v>150</v>
      </c>
      <c r="K49" s="18" t="s">
        <v>151</v>
      </c>
      <c r="L49" s="31"/>
      <c r="M49" s="31"/>
      <c r="N49" s="66">
        <f>+(L49-M49)</f>
        <v>0</v>
      </c>
      <c r="P49" s="359" t="s">
        <v>367</v>
      </c>
      <c r="Q49" s="360"/>
      <c r="R49" s="360"/>
      <c r="S49" s="360"/>
      <c r="T49" s="320" t="s">
        <v>321</v>
      </c>
      <c r="U49" s="321">
        <f>IF(M13="甲欄",IF(ROUNDDOWN(U48*102.1%,-2)&lt;=0,0,ROUNDDOWN(U48*102.1%,-2)),U33)</f>
        <v>0</v>
      </c>
      <c r="Z49" s="2"/>
      <c r="AA49" s="2"/>
      <c r="AE49" s="94">
        <v>4100000</v>
      </c>
      <c r="AF49" s="96">
        <v>0.15</v>
      </c>
      <c r="AG49" s="94">
        <v>785000</v>
      </c>
      <c r="AI49" s="100">
        <f>LOOKUP(AI47,AE47:AE50,AF47:AF50)</f>
        <v>0</v>
      </c>
      <c r="AJ49" s="101">
        <f>IF(AI47=0,0,IF(AI47&lt;=700000,700000,LOOKUP(AI47,AE47:AE50,AG47:AG50)))</f>
        <v>0</v>
      </c>
      <c r="AK49" s="94">
        <f>ROUNDDOWN((AI47*AI49+AJ49),0)</f>
        <v>0</v>
      </c>
      <c r="AM49" s="26"/>
    </row>
    <row r="50" spans="9:39" s="21" customFormat="1" ht="12.75" customHeight="1">
      <c r="I50" s="87"/>
      <c r="J50" s="449"/>
      <c r="K50" s="18" t="s">
        <v>154</v>
      </c>
      <c r="L50" s="31"/>
      <c r="M50" s="31"/>
      <c r="N50" s="368">
        <f>INT((((L50-M50)+(L51-M51))/2))</f>
        <v>0</v>
      </c>
      <c r="P50" s="359" t="s">
        <v>44</v>
      </c>
      <c r="Q50" s="360"/>
      <c r="R50" s="360"/>
      <c r="S50" s="360"/>
      <c r="T50" s="322" t="str">
        <f>IF(U50&gt;=0,"［ 超過 ］","［ 不足］")</f>
        <v>［ 超過 ］</v>
      </c>
      <c r="U50" s="318">
        <f>U33-U49</f>
        <v>0</v>
      </c>
      <c r="Z50" s="2"/>
      <c r="AA50" s="2"/>
      <c r="AE50" s="97">
        <v>7700000</v>
      </c>
      <c r="AF50" s="96">
        <v>0.05</v>
      </c>
      <c r="AG50" s="94">
        <v>1555000</v>
      </c>
      <c r="AI50" s="95"/>
      <c r="AJ50" s="95"/>
      <c r="AM50" s="26"/>
    </row>
    <row r="51" spans="2:39" s="21" customFormat="1" ht="12.75" customHeight="1">
      <c r="B51" s="426" t="s">
        <v>236</v>
      </c>
      <c r="C51" s="426"/>
      <c r="D51" s="426"/>
      <c r="E51" s="426"/>
      <c r="F51" s="426"/>
      <c r="G51" s="426"/>
      <c r="H51" s="426"/>
      <c r="I51" s="87"/>
      <c r="J51" s="419" t="s">
        <v>155</v>
      </c>
      <c r="K51" s="420"/>
      <c r="L51" s="31"/>
      <c r="M51" s="31"/>
      <c r="N51" s="369"/>
      <c r="Z51" s="2"/>
      <c r="AA51" s="2"/>
      <c r="AE51" s="95"/>
      <c r="AF51" s="95"/>
      <c r="AG51" s="95"/>
      <c r="AM51" s="26"/>
    </row>
    <row r="52" spans="2:39" s="21" customFormat="1" ht="12.75" customHeight="1">
      <c r="B52" s="442" t="s">
        <v>235</v>
      </c>
      <c r="C52" s="442"/>
      <c r="D52" s="442"/>
      <c r="E52" s="442"/>
      <c r="F52" s="442"/>
      <c r="G52" s="442"/>
      <c r="H52" s="31"/>
      <c r="I52" s="87"/>
      <c r="J52" s="402"/>
      <c r="K52" s="440"/>
      <c r="L52" s="439" t="s">
        <v>156</v>
      </c>
      <c r="M52" s="439"/>
      <c r="N52" s="93">
        <f>SUM(N42:N51)</f>
        <v>0</v>
      </c>
      <c r="P52" s="87"/>
      <c r="Q52" s="229"/>
      <c r="R52" s="229"/>
      <c r="S52" s="229"/>
      <c r="Z52" s="2"/>
      <c r="AA52" s="2"/>
      <c r="AE52" s="372" t="s">
        <v>161</v>
      </c>
      <c r="AF52" s="373"/>
      <c r="AG52" s="94" t="s">
        <v>158</v>
      </c>
      <c r="AI52" s="324">
        <v>18264</v>
      </c>
      <c r="AJ52" s="95" t="s">
        <v>162</v>
      </c>
      <c r="AK52" s="95"/>
      <c r="AM52" s="26"/>
    </row>
    <row r="53" spans="9:39" s="21" customFormat="1" ht="12.75" customHeight="1">
      <c r="I53" s="87"/>
      <c r="Z53" s="2"/>
      <c r="AA53" s="2"/>
      <c r="AE53" s="94">
        <v>0</v>
      </c>
      <c r="AF53" s="96">
        <v>0</v>
      </c>
      <c r="AG53" s="94">
        <v>1200000</v>
      </c>
      <c r="AI53" s="97">
        <f>IF(H16&gt;AI52,0,L44)</f>
        <v>0</v>
      </c>
      <c r="AJ53" s="95"/>
      <c r="AK53" s="95"/>
      <c r="AM53" s="26"/>
    </row>
    <row r="54" spans="26:39" s="21" customFormat="1" ht="12.75" customHeight="1">
      <c r="Z54" s="2"/>
      <c r="AA54" s="2"/>
      <c r="AE54" s="94">
        <v>3300000</v>
      </c>
      <c r="AF54" s="96">
        <v>0.25</v>
      </c>
      <c r="AG54" s="94">
        <v>375000</v>
      </c>
      <c r="AI54" s="98"/>
      <c r="AJ54" s="99" t="s">
        <v>158</v>
      </c>
      <c r="AK54" s="98" t="s">
        <v>160</v>
      </c>
      <c r="AM54" s="26"/>
    </row>
    <row r="55" spans="26:39" s="21" customFormat="1" ht="12.75" customHeight="1">
      <c r="Z55" s="2"/>
      <c r="AA55" s="2"/>
      <c r="AE55" s="94">
        <v>4100000</v>
      </c>
      <c r="AF55" s="96">
        <v>0.15</v>
      </c>
      <c r="AG55" s="94">
        <v>785000</v>
      </c>
      <c r="AI55" s="100">
        <f>LOOKUP(AI53,AE53:AE56,AF53:AF56)</f>
        <v>0</v>
      </c>
      <c r="AJ55" s="101">
        <f>IF(AI53=0,0,IF(AI53&lt;=1200000,1200000,LOOKUP(AI53,AE53:AE56,AG53:AG56)))</f>
        <v>0</v>
      </c>
      <c r="AK55" s="94">
        <f>ROUNDDOWN((AI53*AI55+AJ55),0)</f>
        <v>0</v>
      </c>
      <c r="AM55" s="26"/>
    </row>
    <row r="56" spans="26:39" s="21" customFormat="1" ht="12.75" customHeight="1">
      <c r="Z56" s="2"/>
      <c r="AA56" s="2"/>
      <c r="AE56" s="94">
        <v>7700000</v>
      </c>
      <c r="AF56" s="96">
        <v>0.05</v>
      </c>
      <c r="AG56" s="94">
        <v>1555000</v>
      </c>
      <c r="AH56" s="95"/>
      <c r="AI56" s="95"/>
      <c r="AJ56" s="218"/>
      <c r="AM56" s="26"/>
    </row>
    <row r="57" spans="26:39" s="21" customFormat="1" ht="12.75" customHeight="1">
      <c r="Z57" s="2"/>
      <c r="AA57" s="2"/>
      <c r="AE57" s="2"/>
      <c r="AF57" s="59"/>
      <c r="AG57" s="2"/>
      <c r="AH57" s="2"/>
      <c r="AM57" s="26"/>
    </row>
    <row r="58" spans="26:44" s="21" customFormat="1" ht="12.75" customHeight="1">
      <c r="Z58" s="2"/>
      <c r="AA58" s="2"/>
      <c r="AE58" s="23" t="s">
        <v>298</v>
      </c>
      <c r="AF58" s="24"/>
      <c r="AG58" s="25"/>
      <c r="AH58" s="104" t="s">
        <v>290</v>
      </c>
      <c r="AI58" s="20">
        <f>N32</f>
        <v>0</v>
      </c>
      <c r="AJ58" s="59">
        <f>LOOKUP(AI58,AE60:AE63,AF60:AF63)</f>
        <v>1</v>
      </c>
      <c r="AK58" s="2">
        <f>LOOKUP(AI58,AE60:AE63,AG60:AG63)</f>
        <v>0</v>
      </c>
      <c r="AL58" s="20">
        <f>ROUNDUP(AI58*AJ58+AK58,0)</f>
        <v>0</v>
      </c>
      <c r="AM58" s="26"/>
      <c r="AR58" s="95"/>
    </row>
    <row r="59" spans="26:44" s="21" customFormat="1" ht="12.75" customHeight="1">
      <c r="Z59" s="2"/>
      <c r="AA59" s="2"/>
      <c r="AE59" s="69" t="s">
        <v>301</v>
      </c>
      <c r="AF59" s="102" t="s">
        <v>20</v>
      </c>
      <c r="AG59" s="103"/>
      <c r="AH59" s="104" t="s">
        <v>305</v>
      </c>
      <c r="AI59" s="20">
        <f>L32</f>
        <v>0</v>
      </c>
      <c r="AJ59" s="59">
        <f>LOOKUP(AI59,AE65:AE68,AF65:AF68)</f>
        <v>1</v>
      </c>
      <c r="AK59" s="2">
        <f>LOOKUP(AI59,AE65:AE68,AG65:AG68)</f>
        <v>0</v>
      </c>
      <c r="AL59" s="20">
        <f>ROUNDUP(AI59*AJ59+AK59,0)</f>
        <v>0</v>
      </c>
      <c r="AM59" s="26"/>
      <c r="AR59" s="95"/>
    </row>
    <row r="60" spans="26:44" s="21" customFormat="1" ht="12.75" customHeight="1">
      <c r="Z60" s="2"/>
      <c r="AA60" s="2"/>
      <c r="AE60" s="20">
        <v>0</v>
      </c>
      <c r="AF60" s="60">
        <v>1</v>
      </c>
      <c r="AG60" s="20">
        <v>0</v>
      </c>
      <c r="AK60" s="5" t="s">
        <v>302</v>
      </c>
      <c r="AL60" s="80">
        <f>MAX(IF(AL58+AL59&lt;=40000,AL58+AL59,40000),AL58)</f>
        <v>0</v>
      </c>
      <c r="AR60" s="95"/>
    </row>
    <row r="61" spans="26:44" s="21" customFormat="1" ht="12.75" customHeight="1">
      <c r="Z61" s="2"/>
      <c r="AA61" s="2"/>
      <c r="AE61" s="20">
        <v>25000</v>
      </c>
      <c r="AF61" s="60">
        <v>0.5</v>
      </c>
      <c r="AG61" s="20">
        <v>12500</v>
      </c>
      <c r="AR61" s="95"/>
    </row>
    <row r="62" spans="26:44" s="21" customFormat="1" ht="12.75" customHeight="1">
      <c r="Z62" s="2"/>
      <c r="AA62" s="2"/>
      <c r="AE62" s="20">
        <v>50000</v>
      </c>
      <c r="AF62" s="60">
        <v>0.25</v>
      </c>
      <c r="AG62" s="20">
        <v>25000</v>
      </c>
      <c r="AH62" s="104" t="s">
        <v>300</v>
      </c>
      <c r="AI62" s="20">
        <f>L33</f>
        <v>0</v>
      </c>
      <c r="AJ62" s="59">
        <f>LOOKUP(AI62,AE65:AE68,AF65:AF68)</f>
        <v>1</v>
      </c>
      <c r="AK62" s="2">
        <f>LOOKUP(AI62,AE65:AE68,AG65:AG68)</f>
        <v>0</v>
      </c>
      <c r="AL62" s="20">
        <f>MIN(40000,ROUNDUP(AI62*AJ62+AK62,0))</f>
        <v>0</v>
      </c>
      <c r="AR62" s="95"/>
    </row>
    <row r="63" spans="26:44" s="21" customFormat="1" ht="12.75" customHeight="1">
      <c r="Z63" s="2"/>
      <c r="AA63" s="2"/>
      <c r="AE63" s="20">
        <v>100000</v>
      </c>
      <c r="AF63" s="60">
        <v>0</v>
      </c>
      <c r="AG63" s="20">
        <v>50000</v>
      </c>
      <c r="AH63" s="104"/>
      <c r="AM63" s="26"/>
      <c r="AR63" s="95"/>
    </row>
    <row r="64" spans="26:44" s="21" customFormat="1" ht="12.75" customHeight="1">
      <c r="Z64" s="2"/>
      <c r="AA64" s="2"/>
      <c r="AE64" s="69" t="s">
        <v>299</v>
      </c>
      <c r="AF64" s="102" t="s">
        <v>20</v>
      </c>
      <c r="AG64" s="103"/>
      <c r="AH64" s="104" t="s">
        <v>291</v>
      </c>
      <c r="AI64" s="20">
        <f>N34</f>
        <v>0</v>
      </c>
      <c r="AJ64" s="59">
        <f>LOOKUP(AI64,AE60:AE63,AF60:AF63)</f>
        <v>1</v>
      </c>
      <c r="AK64" s="2">
        <f>LOOKUP(AI64,AE60:AE63,AG60:AG63)</f>
        <v>0</v>
      </c>
      <c r="AL64" s="20">
        <f>ROUNDUP(AI64*AJ64+AK64,0)</f>
        <v>0</v>
      </c>
      <c r="AM64" s="26"/>
      <c r="AR64" s="95"/>
    </row>
    <row r="65" spans="26:44" s="21" customFormat="1" ht="12.75" customHeight="1">
      <c r="Z65" s="2"/>
      <c r="AA65" s="2"/>
      <c r="AE65" s="20">
        <v>0</v>
      </c>
      <c r="AF65" s="60">
        <v>1</v>
      </c>
      <c r="AG65" s="20">
        <v>0</v>
      </c>
      <c r="AH65" s="104" t="s">
        <v>304</v>
      </c>
      <c r="AI65" s="20">
        <f>L34</f>
        <v>0</v>
      </c>
      <c r="AJ65" s="59">
        <f>LOOKUP(AI65,AE65:AE68,AF65:AF68)</f>
        <v>1</v>
      </c>
      <c r="AK65" s="2">
        <f>LOOKUP(AI65,AE65:AE68,AG65:AG68)</f>
        <v>0</v>
      </c>
      <c r="AL65" s="20">
        <f>ROUNDUP(AI65*AJ65+AK65,0)</f>
        <v>0</v>
      </c>
      <c r="AM65" s="26"/>
      <c r="AR65" s="95"/>
    </row>
    <row r="66" spans="26:44" s="21" customFormat="1" ht="12.75" customHeight="1">
      <c r="Z66" s="2"/>
      <c r="AA66" s="2"/>
      <c r="AE66" s="20">
        <v>20000</v>
      </c>
      <c r="AF66" s="60">
        <v>0.5</v>
      </c>
      <c r="AG66" s="20">
        <v>10000</v>
      </c>
      <c r="AK66" s="5" t="s">
        <v>303</v>
      </c>
      <c r="AL66" s="80">
        <f>MAX(IF(AL64+AL65&lt;=40000,AL64+AL65,40000),AL64)</f>
        <v>0</v>
      </c>
      <c r="AM66" s="26"/>
      <c r="AR66" s="95"/>
    </row>
    <row r="67" spans="26:44" s="21" customFormat="1" ht="12.75" customHeight="1">
      <c r="Z67" s="2"/>
      <c r="AA67" s="2"/>
      <c r="AE67" s="20">
        <v>40000</v>
      </c>
      <c r="AF67" s="60">
        <v>0.25</v>
      </c>
      <c r="AG67" s="20">
        <v>20000</v>
      </c>
      <c r="AH67" s="2"/>
      <c r="AM67" s="26"/>
      <c r="AR67" s="95"/>
    </row>
    <row r="68" spans="26:44" s="21" customFormat="1" ht="12.75" customHeight="1">
      <c r="Z68" s="2"/>
      <c r="AA68" s="2"/>
      <c r="AE68" s="20">
        <v>80000</v>
      </c>
      <c r="AF68" s="60">
        <v>0</v>
      </c>
      <c r="AG68" s="20">
        <v>40000</v>
      </c>
      <c r="AK68" s="5" t="s">
        <v>306</v>
      </c>
      <c r="AL68" s="80">
        <f>IF(AL60+AL62+AL66&lt;=120000,AL60+AL62+AL66,120000)</f>
        <v>0</v>
      </c>
      <c r="AM68" s="26"/>
      <c r="AR68" s="95"/>
    </row>
    <row r="69" spans="26:44" s="21" customFormat="1" ht="12.75" customHeight="1">
      <c r="Z69" s="2"/>
      <c r="AA69" s="2"/>
      <c r="AE69" s="2"/>
      <c r="AF69" s="59"/>
      <c r="AG69" s="2"/>
      <c r="AH69" s="2"/>
      <c r="AM69" s="26"/>
      <c r="AR69" s="95"/>
    </row>
    <row r="70" spans="26:44" s="21" customFormat="1" ht="12.75" customHeight="1">
      <c r="Z70" s="2"/>
      <c r="AA70" s="2"/>
      <c r="AE70" s="23" t="s">
        <v>227</v>
      </c>
      <c r="AF70" s="24"/>
      <c r="AG70" s="25"/>
      <c r="AH70" s="2"/>
      <c r="AM70" s="26"/>
      <c r="AN70" s="219"/>
      <c r="AR70" s="95"/>
    </row>
    <row r="71" spans="26:44" s="21" customFormat="1" ht="12.75" customHeight="1">
      <c r="Z71" s="2"/>
      <c r="AA71" s="2"/>
      <c r="AE71" s="69" t="s">
        <v>226</v>
      </c>
      <c r="AF71" s="102" t="s">
        <v>20</v>
      </c>
      <c r="AG71" s="103"/>
      <c r="AH71" s="104" t="s">
        <v>223</v>
      </c>
      <c r="AI71" s="20">
        <f>L35</f>
        <v>0</v>
      </c>
      <c r="AJ71" s="59">
        <f>LOOKUP(AI71,AE72:AE72,AF72:AF72)</f>
        <v>1</v>
      </c>
      <c r="AK71" s="2">
        <f>LOOKUP(AI71,AE72:AE72,AG72:AG72)</f>
        <v>0</v>
      </c>
      <c r="AL71" s="20">
        <f>MIN(50000,ROUNDUP(AI71*AJ71+AK71,0))</f>
        <v>0</v>
      </c>
      <c r="AM71" s="26"/>
      <c r="AN71" s="219"/>
      <c r="AR71" s="95"/>
    </row>
    <row r="72" spans="26:44" s="21" customFormat="1" ht="12.75" customHeight="1">
      <c r="Z72" s="2"/>
      <c r="AA72" s="2"/>
      <c r="AE72" s="20">
        <v>0</v>
      </c>
      <c r="AF72" s="60">
        <v>1</v>
      </c>
      <c r="AG72" s="20">
        <v>0</v>
      </c>
      <c r="AH72" s="5"/>
      <c r="AK72" s="2"/>
      <c r="AM72" s="26"/>
      <c r="AR72" s="95"/>
    </row>
    <row r="73" spans="26:44" s="21" customFormat="1" ht="12.75" customHeight="1">
      <c r="Z73" s="2"/>
      <c r="AA73" s="2"/>
      <c r="AE73" s="69" t="s">
        <v>225</v>
      </c>
      <c r="AF73" s="102" t="s">
        <v>20</v>
      </c>
      <c r="AG73" s="103"/>
      <c r="AH73" s="104" t="s">
        <v>228</v>
      </c>
      <c r="AI73" s="20">
        <f>N35</f>
        <v>0</v>
      </c>
      <c r="AJ73" s="59">
        <f>LOOKUP(AI73,AE74:AE76,AF74:AF76)</f>
        <v>1</v>
      </c>
      <c r="AK73" s="2">
        <f>LOOKUP(AI73,AE74:AE76,AG74:AG76)</f>
        <v>0</v>
      </c>
      <c r="AL73" s="20">
        <f>ROUNDUP(AI73*AJ73+AK73,0)</f>
        <v>0</v>
      </c>
      <c r="AM73" s="26"/>
      <c r="AR73" s="95"/>
    </row>
    <row r="74" spans="26:44" s="21" customFormat="1" ht="12.75" customHeight="1">
      <c r="Z74" s="2"/>
      <c r="AA74" s="2"/>
      <c r="AE74" s="20">
        <v>0</v>
      </c>
      <c r="AF74" s="60">
        <v>1</v>
      </c>
      <c r="AG74" s="20">
        <v>0</v>
      </c>
      <c r="AM74" s="26"/>
      <c r="AR74" s="95"/>
    </row>
    <row r="75" spans="26:44" s="21" customFormat="1" ht="12.75" customHeight="1">
      <c r="Z75" s="2"/>
      <c r="AA75" s="2"/>
      <c r="AE75" s="20">
        <v>10000</v>
      </c>
      <c r="AF75" s="60">
        <v>0.5</v>
      </c>
      <c r="AG75" s="20">
        <v>5000</v>
      </c>
      <c r="AH75" s="2"/>
      <c r="AK75" s="5" t="s">
        <v>0</v>
      </c>
      <c r="AL75" s="80">
        <f>IF(AL71+AL73&lt;=50000,AL71+AL73,50000)</f>
        <v>0</v>
      </c>
      <c r="AM75" s="26"/>
      <c r="AO75" s="219"/>
      <c r="AP75" s="219"/>
      <c r="AQ75" s="219"/>
      <c r="AR75" s="219"/>
    </row>
    <row r="76" spans="26:44" s="21" customFormat="1" ht="12.75" customHeight="1">
      <c r="Z76" s="2"/>
      <c r="AA76" s="2"/>
      <c r="AE76" s="20">
        <v>20000</v>
      </c>
      <c r="AF76" s="60">
        <v>0</v>
      </c>
      <c r="AG76" s="20">
        <v>15000</v>
      </c>
      <c r="AH76" s="2"/>
      <c r="AM76" s="26"/>
      <c r="AO76" s="219"/>
      <c r="AP76" s="219"/>
      <c r="AQ76" s="219"/>
      <c r="AR76" s="219"/>
    </row>
    <row r="77" spans="26:39" s="21" customFormat="1" ht="12.75" customHeight="1">
      <c r="Z77" s="2"/>
      <c r="AA77" s="2"/>
      <c r="AE77" s="2"/>
      <c r="AF77" s="59"/>
      <c r="AG77" s="2"/>
      <c r="AH77" s="2"/>
      <c r="AM77" s="26"/>
    </row>
    <row r="78" spans="26:39" s="21" customFormat="1" ht="12.75" customHeight="1">
      <c r="Z78" s="2"/>
      <c r="AA78" s="2"/>
      <c r="AE78" s="23" t="s">
        <v>45</v>
      </c>
      <c r="AF78" s="24"/>
      <c r="AG78" s="25"/>
      <c r="AI78" s="42" t="s">
        <v>46</v>
      </c>
      <c r="AM78" s="26"/>
    </row>
    <row r="79" spans="26:39" s="21" customFormat="1" ht="12.75" customHeight="1">
      <c r="Z79" s="2"/>
      <c r="AA79" s="2"/>
      <c r="AE79" s="69" t="s">
        <v>163</v>
      </c>
      <c r="AF79" s="3" t="s">
        <v>47</v>
      </c>
      <c r="AG79" s="103" t="s">
        <v>20</v>
      </c>
      <c r="AI79" s="20">
        <f>T46</f>
        <v>0</v>
      </c>
      <c r="AJ79" s="59">
        <f>LOOKUP(AI79,AE80:AE86,AF80:AF86)</f>
        <v>0.05</v>
      </c>
      <c r="AK79" s="2">
        <f>LOOKUP(AI79,AE80:AE86,AG80:AG86)</f>
        <v>0</v>
      </c>
      <c r="AL79" s="317">
        <f>AI79*AJ79-AK79</f>
        <v>0</v>
      </c>
      <c r="AM79" s="26"/>
    </row>
    <row r="80" spans="26:39" s="21" customFormat="1" ht="12.75" customHeight="1">
      <c r="Z80" s="2"/>
      <c r="AA80" s="2"/>
      <c r="AE80" s="20">
        <v>0</v>
      </c>
      <c r="AF80" s="60">
        <v>0.05</v>
      </c>
      <c r="AG80" s="20">
        <v>0</v>
      </c>
      <c r="AM80" s="26"/>
    </row>
    <row r="81" spans="26:39" s="21" customFormat="1" ht="12.75" customHeight="1">
      <c r="Z81" s="2"/>
      <c r="AA81" s="2"/>
      <c r="AE81" s="20">
        <v>1950001</v>
      </c>
      <c r="AF81" s="60">
        <v>0.1</v>
      </c>
      <c r="AG81" s="20">
        <v>97500</v>
      </c>
      <c r="AK81" s="5" t="s">
        <v>43</v>
      </c>
      <c r="AL81" s="20"/>
      <c r="AM81" s="26"/>
    </row>
    <row r="82" spans="26:39" s="21" customFormat="1" ht="12.75" customHeight="1">
      <c r="Z82" s="2"/>
      <c r="AA82" s="2"/>
      <c r="AE82" s="20">
        <v>3300001</v>
      </c>
      <c r="AF82" s="60">
        <v>0.2</v>
      </c>
      <c r="AG82" s="20">
        <v>427500</v>
      </c>
      <c r="AL82" s="2"/>
      <c r="AM82" s="26"/>
    </row>
    <row r="83" spans="26:39" s="21" customFormat="1" ht="12.75" customHeight="1">
      <c r="Z83" s="2"/>
      <c r="AA83" s="2"/>
      <c r="AE83" s="20">
        <v>6950001</v>
      </c>
      <c r="AF83" s="60">
        <v>0.23</v>
      </c>
      <c r="AG83" s="20">
        <v>636000</v>
      </c>
      <c r="AK83" s="104" t="s">
        <v>322</v>
      </c>
      <c r="AL83" s="20">
        <f>IF(AL79-AL81&gt;=0,AL79-AL81,0)</f>
        <v>0</v>
      </c>
      <c r="AM83" s="26"/>
    </row>
    <row r="84" spans="26:39" s="21" customFormat="1" ht="12.75" customHeight="1">
      <c r="Z84" s="2"/>
      <c r="AA84" s="2"/>
      <c r="AE84" s="20">
        <v>9000001</v>
      </c>
      <c r="AF84" s="60">
        <v>0.33</v>
      </c>
      <c r="AG84" s="20">
        <v>1536000</v>
      </c>
      <c r="AM84" s="26"/>
    </row>
    <row r="85" spans="26:39" s="21" customFormat="1" ht="12.75" customHeight="1">
      <c r="Z85" s="2"/>
      <c r="AA85" s="2"/>
      <c r="AE85" s="105">
        <v>18000001</v>
      </c>
      <c r="AF85" s="60">
        <v>0.4</v>
      </c>
      <c r="AG85" s="20">
        <v>2796000</v>
      </c>
      <c r="AM85" s="26"/>
    </row>
    <row r="86" spans="26:39" s="21" customFormat="1" ht="12.75" customHeight="1">
      <c r="Z86" s="2"/>
      <c r="AA86" s="2"/>
      <c r="AE86" s="20">
        <v>999999999</v>
      </c>
      <c r="AF86" s="60">
        <v>0.4</v>
      </c>
      <c r="AG86" s="20">
        <v>2796000</v>
      </c>
      <c r="AM86" s="26"/>
    </row>
    <row r="87" spans="26:39" s="21" customFormat="1" ht="12.75" customHeight="1">
      <c r="Z87" s="2"/>
      <c r="AA87" s="2"/>
      <c r="AE87" s="106"/>
      <c r="AF87" s="106"/>
      <c r="AG87" s="106"/>
      <c r="AJ87" s="26"/>
      <c r="AM87" s="26"/>
    </row>
    <row r="88" spans="26:39" s="21" customFormat="1" ht="12.75" customHeight="1">
      <c r="Z88" s="2"/>
      <c r="AA88" s="2"/>
      <c r="AE88" s="23" t="s">
        <v>189</v>
      </c>
      <c r="AF88" s="24"/>
      <c r="AG88" s="25"/>
      <c r="AI88" s="42" t="s">
        <v>46</v>
      </c>
      <c r="AM88" s="26"/>
    </row>
    <row r="89" spans="26:39" s="21" customFormat="1" ht="12.75" customHeight="1">
      <c r="Z89" s="2"/>
      <c r="AA89" s="2"/>
      <c r="AE89" s="69" t="s">
        <v>190</v>
      </c>
      <c r="AF89" s="3" t="s">
        <v>47</v>
      </c>
      <c r="AG89" s="103" t="s">
        <v>20</v>
      </c>
      <c r="AI89" s="20">
        <f>AI79</f>
        <v>0</v>
      </c>
      <c r="AJ89" s="59">
        <f>LOOKUP(AI89,AE90:AE93,AF90:AF93)</f>
        <v>0.1</v>
      </c>
      <c r="AK89" s="2">
        <f>LOOKUP(AI89,AE90:AE93,AG90:AG93)</f>
        <v>0</v>
      </c>
      <c r="AL89" s="20">
        <f>AI89*AJ89-AK89</f>
        <v>0</v>
      </c>
      <c r="AM89" s="26"/>
    </row>
    <row r="90" spans="26:39" s="21" customFormat="1" ht="12.75" customHeight="1">
      <c r="Z90" s="2"/>
      <c r="AA90" s="2"/>
      <c r="AE90" s="20">
        <v>0</v>
      </c>
      <c r="AF90" s="60">
        <v>0.1</v>
      </c>
      <c r="AG90" s="20">
        <v>0</v>
      </c>
      <c r="AI90" s="21" t="s">
        <v>191</v>
      </c>
      <c r="AJ90" s="26"/>
      <c r="AL90" s="2">
        <v>4000</v>
      </c>
      <c r="AM90" s="26"/>
    </row>
    <row r="91" spans="26:39" s="21" customFormat="1" ht="12.75" customHeight="1">
      <c r="Z91" s="2"/>
      <c r="AA91" s="2"/>
      <c r="AE91" s="20">
        <v>2000001</v>
      </c>
      <c r="AF91" s="60">
        <v>0.1</v>
      </c>
      <c r="AG91" s="20">
        <v>0</v>
      </c>
      <c r="AJ91" s="26"/>
      <c r="AL91" s="80">
        <f>SUM(AL89:AL90)</f>
        <v>4000</v>
      </c>
      <c r="AM91" s="26"/>
    </row>
    <row r="92" spans="26:39" s="21" customFormat="1" ht="12.75" customHeight="1">
      <c r="Z92" s="2"/>
      <c r="AA92" s="2"/>
      <c r="AE92" s="20">
        <v>7000001</v>
      </c>
      <c r="AF92" s="60">
        <v>0.1</v>
      </c>
      <c r="AG92" s="20">
        <v>0</v>
      </c>
      <c r="AJ92" s="26"/>
      <c r="AM92" s="26"/>
    </row>
    <row r="93" spans="26:39" s="21" customFormat="1" ht="12.75" customHeight="1">
      <c r="Z93" s="2"/>
      <c r="AA93" s="2"/>
      <c r="AE93" s="20">
        <v>999999999</v>
      </c>
      <c r="AF93" s="60">
        <v>0.1</v>
      </c>
      <c r="AG93" s="20">
        <v>0</v>
      </c>
      <c r="AJ93" s="26"/>
      <c r="AM93" s="26"/>
    </row>
    <row r="94" spans="26:39" s="21" customFormat="1" ht="12.75" customHeight="1">
      <c r="Z94" s="2"/>
      <c r="AA94" s="2"/>
      <c r="AM94" s="26"/>
    </row>
    <row r="95" spans="26:39" s="21" customFormat="1" ht="12.75" customHeight="1">
      <c r="Z95" s="2"/>
      <c r="AA95" s="2"/>
      <c r="AM95" s="26"/>
    </row>
    <row r="96" spans="26:39" s="21" customFormat="1" ht="12.75" customHeight="1">
      <c r="Z96" s="2"/>
      <c r="AA96" s="2"/>
      <c r="AM96" s="26"/>
    </row>
    <row r="97" spans="26:39" s="21" customFormat="1" ht="12.75" customHeight="1">
      <c r="Z97" s="2"/>
      <c r="AA97" s="2"/>
      <c r="AM97" s="26"/>
    </row>
    <row r="98" spans="26:39" s="21" customFormat="1" ht="12.75" customHeight="1">
      <c r="Z98" s="2"/>
      <c r="AA98" s="2"/>
      <c r="AJ98" s="26"/>
      <c r="AM98" s="26"/>
    </row>
    <row r="99" spans="26:39" s="21" customFormat="1" ht="12.75" customHeight="1">
      <c r="Z99" s="2"/>
      <c r="AA99" s="2"/>
      <c r="AJ99" s="26"/>
      <c r="AM99" s="26"/>
    </row>
    <row r="100" spans="26:39" s="21" customFormat="1" ht="12.75" customHeight="1">
      <c r="Z100" s="2"/>
      <c r="AA100" s="2"/>
      <c r="AJ100" s="26"/>
      <c r="AM100" s="26"/>
    </row>
    <row r="101" spans="26:39" s="21" customFormat="1" ht="12.75" customHeight="1">
      <c r="Z101" s="2"/>
      <c r="AA101" s="2"/>
      <c r="AJ101" s="26"/>
      <c r="AM101" s="26"/>
    </row>
    <row r="102" spans="26:39" s="21" customFormat="1" ht="12.75" customHeight="1">
      <c r="Z102" s="2"/>
      <c r="AA102" s="2"/>
      <c r="AJ102" s="26"/>
      <c r="AM102" s="26"/>
    </row>
    <row r="103" spans="26:39" s="21" customFormat="1" ht="12.75" customHeight="1">
      <c r="Z103" s="2"/>
      <c r="AA103" s="2"/>
      <c r="AE103" s="6"/>
      <c r="AF103" s="6"/>
      <c r="AG103" s="6"/>
      <c r="AH103" s="6"/>
      <c r="AI103" s="6"/>
      <c r="AJ103" s="107"/>
      <c r="AK103" s="6"/>
      <c r="AL103" s="6"/>
      <c r="AM103" s="107"/>
    </row>
    <row r="104" spans="26:39" s="21" customFormat="1" ht="12.75" customHeight="1">
      <c r="Z104" s="2"/>
      <c r="AA104" s="2"/>
      <c r="AE104" s="6"/>
      <c r="AF104" s="6"/>
      <c r="AG104" s="6"/>
      <c r="AH104" s="6"/>
      <c r="AI104" s="6"/>
      <c r="AJ104" s="107"/>
      <c r="AK104" s="6"/>
      <c r="AL104" s="6"/>
      <c r="AM104" s="107"/>
    </row>
    <row r="105" spans="26:39" s="21" customFormat="1" ht="12.75" customHeight="1">
      <c r="Z105" s="2"/>
      <c r="AA105" s="2"/>
      <c r="AE105" s="6"/>
      <c r="AF105" s="6"/>
      <c r="AG105" s="6"/>
      <c r="AH105" s="6"/>
      <c r="AI105" s="6"/>
      <c r="AJ105" s="107"/>
      <c r="AK105" s="6"/>
      <c r="AL105" s="6"/>
      <c r="AM105" s="107"/>
    </row>
    <row r="106" spans="26:39" s="21" customFormat="1" ht="12.75" customHeight="1">
      <c r="Z106" s="2"/>
      <c r="AA106" s="2"/>
      <c r="AE106" s="6"/>
      <c r="AF106" s="6"/>
      <c r="AG106" s="6"/>
      <c r="AH106" s="6"/>
      <c r="AI106" s="6"/>
      <c r="AJ106" s="107"/>
      <c r="AK106" s="6"/>
      <c r="AL106" s="6"/>
      <c r="AM106" s="107"/>
    </row>
    <row r="107" spans="26:39" s="21" customFormat="1" ht="12.75" customHeight="1">
      <c r="Z107" s="2"/>
      <c r="AA107" s="2"/>
      <c r="AE107" s="6"/>
      <c r="AF107" s="6"/>
      <c r="AG107" s="6"/>
      <c r="AH107" s="6"/>
      <c r="AI107" s="6"/>
      <c r="AJ107" s="107"/>
      <c r="AK107" s="6"/>
      <c r="AL107" s="6"/>
      <c r="AM107" s="107"/>
    </row>
    <row r="108" spans="26:39" s="21" customFormat="1" ht="12.75" customHeight="1">
      <c r="Z108" s="2"/>
      <c r="AA108" s="2"/>
      <c r="AE108" s="6"/>
      <c r="AF108" s="6"/>
      <c r="AG108" s="6"/>
      <c r="AH108" s="6"/>
      <c r="AI108" s="6"/>
      <c r="AJ108" s="107"/>
      <c r="AK108" s="6"/>
      <c r="AL108" s="6"/>
      <c r="AM108" s="107"/>
    </row>
    <row r="109" spans="26:39" s="21" customFormat="1" ht="12.75" customHeight="1">
      <c r="Z109" s="2"/>
      <c r="AA109" s="2"/>
      <c r="AE109" s="6"/>
      <c r="AF109" s="6"/>
      <c r="AG109" s="6"/>
      <c r="AH109" s="6"/>
      <c r="AI109" s="6"/>
      <c r="AJ109" s="107"/>
      <c r="AK109" s="6"/>
      <c r="AL109" s="6"/>
      <c r="AM109" s="107"/>
    </row>
    <row r="110" spans="26:39" s="21" customFormat="1" ht="12.75" customHeight="1">
      <c r="Z110" s="2"/>
      <c r="AA110" s="2"/>
      <c r="AE110" s="6"/>
      <c r="AF110" s="6"/>
      <c r="AG110" s="6"/>
      <c r="AH110" s="6"/>
      <c r="AI110" s="6"/>
      <c r="AJ110" s="107"/>
      <c r="AK110" s="6"/>
      <c r="AL110" s="6"/>
      <c r="AM110" s="107"/>
    </row>
    <row r="111" spans="26:39" s="21" customFormat="1" ht="12.75" customHeight="1">
      <c r="Z111" s="2"/>
      <c r="AA111" s="2"/>
      <c r="AE111" s="6"/>
      <c r="AF111" s="6"/>
      <c r="AG111" s="6"/>
      <c r="AH111" s="6"/>
      <c r="AI111" s="6"/>
      <c r="AJ111" s="107"/>
      <c r="AK111" s="6"/>
      <c r="AL111" s="6"/>
      <c r="AM111" s="107"/>
    </row>
    <row r="112" spans="26:39" s="21" customFormat="1" ht="12.75" customHeight="1">
      <c r="Z112" s="2"/>
      <c r="AA112" s="2"/>
      <c r="AE112" s="6"/>
      <c r="AF112" s="6"/>
      <c r="AG112" s="6"/>
      <c r="AH112" s="6"/>
      <c r="AI112" s="6"/>
      <c r="AJ112" s="107"/>
      <c r="AK112" s="6"/>
      <c r="AL112" s="6"/>
      <c r="AM112" s="107"/>
    </row>
    <row r="113" spans="26:39" s="21" customFormat="1" ht="12.75" customHeight="1">
      <c r="Z113" s="2"/>
      <c r="AA113" s="2"/>
      <c r="AE113" s="6"/>
      <c r="AF113" s="6"/>
      <c r="AG113" s="6"/>
      <c r="AH113" s="6"/>
      <c r="AI113" s="6"/>
      <c r="AJ113" s="107"/>
      <c r="AK113" s="6"/>
      <c r="AL113" s="6"/>
      <c r="AM113" s="107"/>
    </row>
    <row r="114" spans="26:27" s="21" customFormat="1" ht="12.75" customHeight="1">
      <c r="Z114" s="2"/>
      <c r="AA114" s="2"/>
    </row>
    <row r="115" spans="26:27" s="21" customFormat="1" ht="12.75" customHeight="1">
      <c r="Z115" s="2"/>
      <c r="AA115" s="2"/>
    </row>
    <row r="116" spans="26:27" s="21" customFormat="1" ht="12.75" customHeight="1">
      <c r="Z116" s="2"/>
      <c r="AA116" s="2"/>
    </row>
    <row r="117" spans="26:27" s="21" customFormat="1" ht="12.75" customHeight="1">
      <c r="Z117" s="2"/>
      <c r="AA117" s="2"/>
    </row>
    <row r="118" spans="26:27" s="21" customFormat="1" ht="12.75" customHeight="1">
      <c r="Z118" s="2"/>
      <c r="AA118" s="2"/>
    </row>
    <row r="119" spans="26:27" s="21" customFormat="1" ht="12.75" customHeight="1">
      <c r="Z119" s="2"/>
      <c r="AA119" s="2"/>
    </row>
    <row r="120" spans="26:27" s="21" customFormat="1" ht="12.75" customHeight="1">
      <c r="Z120" s="2"/>
      <c r="AA120" s="2"/>
    </row>
    <row r="121" spans="26:27" s="21" customFormat="1" ht="12.75" customHeight="1">
      <c r="Z121" s="2"/>
      <c r="AA121" s="2"/>
    </row>
    <row r="122" spans="26:27" s="21" customFormat="1" ht="12.75" customHeight="1">
      <c r="Z122" s="2"/>
      <c r="AA122" s="2"/>
    </row>
    <row r="123" spans="9:27" s="21" customFormat="1" ht="12.75" customHeight="1">
      <c r="I123" s="6"/>
      <c r="Z123" s="2"/>
      <c r="AA123" s="2"/>
    </row>
    <row r="124" spans="9:27" s="21" customFormat="1" ht="12.75" customHeight="1">
      <c r="I124" s="6"/>
      <c r="M124" s="6"/>
      <c r="N124" s="6"/>
      <c r="O124" s="6"/>
      <c r="Z124" s="2"/>
      <c r="AA124" s="2"/>
    </row>
    <row r="125" spans="9:27" s="21" customFormat="1" ht="12.75" customHeight="1">
      <c r="I125" s="6"/>
      <c r="M125" s="6"/>
      <c r="N125" s="6"/>
      <c r="O125" s="6"/>
      <c r="Z125" s="2"/>
      <c r="AA125" s="2"/>
    </row>
    <row r="126" spans="9:27" s="21" customFormat="1" ht="12.75" customHeight="1">
      <c r="I126" s="6"/>
      <c r="J126" s="6"/>
      <c r="K126" s="6"/>
      <c r="L126" s="6"/>
      <c r="M126" s="6"/>
      <c r="N126" s="6"/>
      <c r="O126" s="6"/>
      <c r="Z126" s="2"/>
      <c r="AA126" s="2"/>
    </row>
    <row r="127" spans="9:27" s="21" customFormat="1" ht="12.75" customHeight="1">
      <c r="I127" s="6"/>
      <c r="J127" s="6"/>
      <c r="K127" s="6"/>
      <c r="L127" s="6"/>
      <c r="M127" s="6"/>
      <c r="N127" s="6"/>
      <c r="O127" s="6"/>
      <c r="Z127" s="2"/>
      <c r="AA127" s="2"/>
    </row>
    <row r="128" spans="9:27" s="21" customFormat="1" ht="12.75" customHeight="1">
      <c r="I128" s="6"/>
      <c r="J128" s="6"/>
      <c r="K128" s="6"/>
      <c r="L128" s="6"/>
      <c r="M128" s="6"/>
      <c r="N128" s="6"/>
      <c r="O128" s="6"/>
      <c r="Z128" s="2"/>
      <c r="AA128" s="2"/>
    </row>
    <row r="129" spans="9:27" s="21" customFormat="1" ht="12.75" customHeight="1">
      <c r="I129" s="6"/>
      <c r="J129" s="6"/>
      <c r="K129" s="6"/>
      <c r="L129" s="6"/>
      <c r="M129" s="6"/>
      <c r="N129" s="6"/>
      <c r="O129" s="6"/>
      <c r="Z129" s="2"/>
      <c r="AA129" s="2"/>
    </row>
    <row r="130" spans="9:30" s="21" customFormat="1" ht="12.75" customHeight="1">
      <c r="I130" s="6"/>
      <c r="J130" s="6"/>
      <c r="K130" s="6"/>
      <c r="L130" s="6"/>
      <c r="M130" s="6"/>
      <c r="N130" s="6"/>
      <c r="O130" s="6"/>
      <c r="X130" s="6"/>
      <c r="Y130" s="6"/>
      <c r="Z130" s="1"/>
      <c r="AA130" s="1"/>
      <c r="AB130" s="6"/>
      <c r="AC130" s="6"/>
      <c r="AD130" s="6"/>
    </row>
    <row r="131" spans="1:44" ht="12.75" customHeight="1">
      <c r="A131" s="21"/>
      <c r="B131" s="21"/>
      <c r="C131" s="21"/>
      <c r="D131" s="21"/>
      <c r="E131" s="21"/>
      <c r="F131" s="21"/>
      <c r="G131" s="21"/>
      <c r="P131" s="21"/>
      <c r="Q131" s="21"/>
      <c r="R131" s="21"/>
      <c r="S131" s="21"/>
      <c r="T131" s="21"/>
      <c r="U131" s="21"/>
      <c r="V131" s="21"/>
      <c r="W131" s="21"/>
      <c r="AE131" s="21"/>
      <c r="AF131" s="21"/>
      <c r="AG131" s="21"/>
      <c r="AH131" s="21"/>
      <c r="AI131" s="21"/>
      <c r="AJ131" s="21"/>
      <c r="AK131" s="21"/>
      <c r="AL131" s="21"/>
      <c r="AM131" s="21"/>
      <c r="AO131" s="21"/>
      <c r="AP131" s="21"/>
      <c r="AQ131" s="21"/>
      <c r="AR131" s="21"/>
    </row>
    <row r="132" spans="1:44" ht="12.75" customHeight="1">
      <c r="A132" s="21"/>
      <c r="B132" s="21"/>
      <c r="C132" s="21"/>
      <c r="D132" s="21"/>
      <c r="E132" s="21"/>
      <c r="F132" s="21"/>
      <c r="G132" s="21"/>
      <c r="P132" s="21"/>
      <c r="Q132" s="21"/>
      <c r="R132" s="21"/>
      <c r="S132" s="21"/>
      <c r="T132" s="21"/>
      <c r="U132" s="21"/>
      <c r="V132" s="21"/>
      <c r="W132" s="21"/>
      <c r="AI132" s="21"/>
      <c r="AJ132" s="21"/>
      <c r="AK132" s="21"/>
      <c r="AL132" s="21"/>
      <c r="AM132" s="21"/>
      <c r="AO132" s="21"/>
      <c r="AP132" s="21"/>
      <c r="AQ132" s="21"/>
      <c r="AR132" s="21"/>
    </row>
    <row r="133" spans="1:44" ht="12.75" customHeight="1">
      <c r="A133" s="21"/>
      <c r="P133" s="21"/>
      <c r="Q133" s="21"/>
      <c r="R133" s="21"/>
      <c r="S133" s="21"/>
      <c r="T133" s="21"/>
      <c r="U133" s="21"/>
      <c r="V133" s="21"/>
      <c r="W133" s="21"/>
      <c r="AO133" s="21"/>
      <c r="AP133" s="21"/>
      <c r="AQ133" s="21"/>
      <c r="AR133" s="21"/>
    </row>
    <row r="134" spans="18:44" ht="12.75" customHeight="1">
      <c r="R134" s="21"/>
      <c r="S134" s="21"/>
      <c r="U134" s="21"/>
      <c r="AO134" s="21"/>
      <c r="AP134" s="21"/>
      <c r="AQ134" s="21"/>
      <c r="AR134" s="21"/>
    </row>
    <row r="135" spans="41:44" ht="12.75" customHeight="1">
      <c r="AO135" s="21"/>
      <c r="AP135" s="21"/>
      <c r="AQ135" s="21"/>
      <c r="AR135" s="21"/>
    </row>
    <row r="234" spans="26:27" ht="12.75" customHeight="1">
      <c r="Z234" s="6"/>
      <c r="AA234" s="6"/>
    </row>
    <row r="235" spans="22:23" ht="12.75" customHeight="1">
      <c r="V235" s="1"/>
      <c r="W235" s="1"/>
    </row>
    <row r="236" ht="12.75" customHeight="1">
      <c r="U236" s="1"/>
    </row>
    <row r="239" spans="36:37" ht="12.75" customHeight="1">
      <c r="AJ239"/>
      <c r="AK239"/>
    </row>
  </sheetData>
  <sheetProtection password="CC71" sheet="1"/>
  <protectedRanges>
    <protectedRange sqref="S30 U30" name="範囲37"/>
    <protectedRange sqref="H49" name="範囲33"/>
    <protectedRange sqref="H52" name="範囲32"/>
    <protectedRange sqref="H42" name="範囲31"/>
    <protectedRange sqref="L9:M9" name="範囲29"/>
    <protectedRange sqref="T35" name="範囲27"/>
    <protectedRange sqref="T33:U33" name="範囲26"/>
    <protectedRange sqref="Q26" name="範囲24"/>
    <protectedRange sqref="R24:U27 Q26:Q27" name="範囲23"/>
    <protectedRange sqref="Q22" name="範囲22"/>
    <protectedRange sqref="R10:U22" name="範囲21"/>
    <protectedRange sqref="M45:M51" name="範囲20"/>
    <protectedRange sqref="M43" name="範囲19"/>
    <protectedRange sqref="M17:M21 M24:M27" name="範囲10"/>
    <protectedRange sqref="J16:L21 J24:L27" name="範囲9"/>
    <protectedRange sqref="E16:H21 E24:H27" name="範囲8"/>
    <protectedRange sqref="H13" name="範囲7"/>
    <protectedRange sqref="D13" name="範囲6"/>
    <protectedRange sqref="K12:M13" name="範囲5"/>
    <protectedRange sqref="M11" name="範囲4"/>
    <protectedRange sqref="K10:L11" name="範囲3"/>
    <protectedRange sqref="E9:I11" name="範囲1"/>
    <protectedRange sqref="H30:H31 F30:F31 D30:D31" name="範囲11"/>
    <protectedRange sqref="H32 F32" name="範囲12"/>
    <protectedRange sqref="H37:H38 C43 D33:D38" name="範囲13"/>
    <protectedRange sqref="D48" name="範囲15"/>
    <protectedRange sqref="H48" name="範囲16"/>
    <protectedRange sqref="L32:L35 N32 N34:N38" name="範囲17"/>
    <protectedRange sqref="L42:L51" name="範囲18"/>
    <protectedRange sqref="G12:I13" name="範囲28"/>
    <protectedRange sqref="D44:H47" name="範囲30"/>
    <protectedRange sqref="C45" name="範囲34"/>
    <protectedRange sqref="D49" name="範囲35"/>
    <protectedRange sqref="Q27:U27" name="範囲36"/>
  </protectedRanges>
  <mergeCells count="126">
    <mergeCell ref="F29:G29"/>
    <mergeCell ref="D29:E29"/>
    <mergeCell ref="D32:E32"/>
    <mergeCell ref="D31:E31"/>
    <mergeCell ref="B29:C29"/>
    <mergeCell ref="J38:M38"/>
    <mergeCell ref="B32:C32"/>
    <mergeCell ref="K37:M37"/>
    <mergeCell ref="K36:M36"/>
    <mergeCell ref="D33:E33"/>
    <mergeCell ref="D34:E34"/>
    <mergeCell ref="D35:E35"/>
    <mergeCell ref="B34:C34"/>
    <mergeCell ref="B35:C35"/>
    <mergeCell ref="D38:E38"/>
    <mergeCell ref="B33:C33"/>
    <mergeCell ref="F33:H33"/>
    <mergeCell ref="B38:C38"/>
    <mergeCell ref="F37:G37"/>
    <mergeCell ref="F38:G38"/>
    <mergeCell ref="B30:C30"/>
    <mergeCell ref="B31:C31"/>
    <mergeCell ref="D30:E30"/>
    <mergeCell ref="F30:G30"/>
    <mergeCell ref="F31:G31"/>
    <mergeCell ref="F35:H35"/>
    <mergeCell ref="F36:H36"/>
    <mergeCell ref="B37:C37"/>
    <mergeCell ref="C41:G41"/>
    <mergeCell ref="C42:G42"/>
    <mergeCell ref="F49:G49"/>
    <mergeCell ref="D49:E49"/>
    <mergeCell ref="D36:E36"/>
    <mergeCell ref="D37:E37"/>
    <mergeCell ref="L52:M52"/>
    <mergeCell ref="J52:K52"/>
    <mergeCell ref="D43:H45"/>
    <mergeCell ref="J48:K48"/>
    <mergeCell ref="B52:G52"/>
    <mergeCell ref="B41:B48"/>
    <mergeCell ref="B49:C49"/>
    <mergeCell ref="J41:K41"/>
    <mergeCell ref="J42:K42"/>
    <mergeCell ref="J49:J50"/>
    <mergeCell ref="B51:H51"/>
    <mergeCell ref="D46:H48"/>
    <mergeCell ref="C46:C48"/>
    <mergeCell ref="C43:C44"/>
    <mergeCell ref="J17:L17"/>
    <mergeCell ref="J18:L18"/>
    <mergeCell ref="J19:L19"/>
    <mergeCell ref="J20:L20"/>
    <mergeCell ref="F32:G32"/>
    <mergeCell ref="B36:C36"/>
    <mergeCell ref="J16:L16"/>
    <mergeCell ref="B16:D16"/>
    <mergeCell ref="J51:K51"/>
    <mergeCell ref="J46:K46"/>
    <mergeCell ref="J47:K47"/>
    <mergeCell ref="J44:J45"/>
    <mergeCell ref="J43:K43"/>
    <mergeCell ref="J23:L23"/>
    <mergeCell ref="J24:L24"/>
    <mergeCell ref="J25:L25"/>
    <mergeCell ref="E15:F15"/>
    <mergeCell ref="B24:C27"/>
    <mergeCell ref="J26:L26"/>
    <mergeCell ref="J31:M31"/>
    <mergeCell ref="J32:J34"/>
    <mergeCell ref="B17:C21"/>
    <mergeCell ref="E23:F23"/>
    <mergeCell ref="B15:D15"/>
    <mergeCell ref="J21:L21"/>
    <mergeCell ref="J15:L15"/>
    <mergeCell ref="J36:J37"/>
    <mergeCell ref="J27:L27"/>
    <mergeCell ref="B23:D23"/>
    <mergeCell ref="F34:H34"/>
    <mergeCell ref="X23:Z23"/>
    <mergeCell ref="P10:P23"/>
    <mergeCell ref="P30:R30"/>
    <mergeCell ref="P24:P28"/>
    <mergeCell ref="Q23:R23"/>
    <mergeCell ref="R37:S37"/>
    <mergeCell ref="AE52:AF52"/>
    <mergeCell ref="AE46:AF46"/>
    <mergeCell ref="Q28:R28"/>
    <mergeCell ref="P29:R29"/>
    <mergeCell ref="P50:S50"/>
    <mergeCell ref="U34:U45"/>
    <mergeCell ref="P32:S32"/>
    <mergeCell ref="P38:S38"/>
    <mergeCell ref="P34:S34"/>
    <mergeCell ref="P33:S33"/>
    <mergeCell ref="N50:N51"/>
    <mergeCell ref="P45:S45"/>
    <mergeCell ref="P41:S41"/>
    <mergeCell ref="P46:S46"/>
    <mergeCell ref="P42:S42"/>
    <mergeCell ref="P47:T47"/>
    <mergeCell ref="P48:T48"/>
    <mergeCell ref="P49:S49"/>
    <mergeCell ref="P43:S43"/>
    <mergeCell ref="P39:S39"/>
    <mergeCell ref="P44:S44"/>
    <mergeCell ref="P40:S40"/>
    <mergeCell ref="D12:E12"/>
    <mergeCell ref="K12:M12"/>
    <mergeCell ref="P35:Q37"/>
    <mergeCell ref="R35:S35"/>
    <mergeCell ref="R36:S36"/>
    <mergeCell ref="P9:Q9"/>
    <mergeCell ref="E9:I9"/>
    <mergeCell ref="L9:M9"/>
    <mergeCell ref="K13:L13"/>
    <mergeCell ref="G13:I13"/>
    <mergeCell ref="G12:I12"/>
    <mergeCell ref="E10:I10"/>
    <mergeCell ref="D13:E13"/>
    <mergeCell ref="J9:K9"/>
    <mergeCell ref="C9:D9"/>
    <mergeCell ref="C10:D10"/>
    <mergeCell ref="C11:D11"/>
    <mergeCell ref="E11:I11"/>
    <mergeCell ref="B12:C13"/>
    <mergeCell ref="B9:B11"/>
  </mergeCells>
  <dataValidations count="8">
    <dataValidation type="list" allowBlank="1" showInputMessage="1" showErrorMessage="1" sqref="D49">
      <formula1>"－,就職,退職"</formula1>
    </dataValidation>
    <dataValidation type="list" allowBlank="1" showInputMessage="1" showErrorMessage="1" prompt="ドロップダウンリストから該当の場合は &quot;○&quot; を選んでください。&#10;該当しない場合は &quot;－&quot; のままで" sqref="D30:D31 F30:F32 H37:H38 D33:D38">
      <formula1>"－,○"</formula1>
    </dataValidation>
    <dataValidation type="list" allowBlank="1" showInputMessage="1" showErrorMessage="1" prompt="ドロップダウンリストから該当の場合は &quot;人数&quot; を選んでください。&#10;該当しない場合は &quot;－&quot; のままで" sqref="H30:H32">
      <formula1>"－,1,2,3,4,5"</formula1>
    </dataValidation>
    <dataValidation type="list" allowBlank="1" showInputMessage="1" showErrorMessage="1" sqref="M13">
      <formula1>"甲欄,年調対象外,乙欄,丙欄"</formula1>
    </dataValidation>
    <dataValidation type="list" allowBlank="1" showInputMessage="1" showErrorMessage="1" sqref="G17:G21">
      <formula1>"－,子,父,母,祖父,祖母,兄,弟,姉,妹,その他"</formula1>
    </dataValidation>
    <dataValidation type="list" allowBlank="1" showInputMessage="1" showErrorMessage="1" sqref="G16">
      <formula1>"－,無,妻,夫"</formula1>
    </dataValidation>
    <dataValidation type="list" allowBlank="1" showInputMessage="1" showErrorMessage="1" prompt="ドロップダウンリストから該当の場合は &quot;○&quot; を選んでください。&#10;該当しない場合は &quot;－&quot; のままで" sqref="C45">
      <formula1>"有,無"</formula1>
    </dataValidation>
    <dataValidation type="list" allowBlank="1" showInputMessage="1" showErrorMessage="1" sqref="G24:G27">
      <formula1>"－,子"</formula1>
    </dataValidation>
  </dataValidations>
  <printOptions horizontalCentered="1" verticalCentered="1"/>
  <pageMargins left="0.3937007874015748" right="0.3937007874015748" top="0.39" bottom="0.39" header="0.2362204724409449" footer="0.2362204724409449"/>
  <pageSetup fitToHeight="1" fitToWidth="1" horizontalDpi="300" verticalDpi="300" orientation="landscape" paperSize="9" scale="94"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DE66"/>
  <sheetViews>
    <sheetView zoomScale="50" zoomScaleNormal="50" zoomScalePageLayoutView="0" workbookViewId="0" topLeftCell="A1">
      <selection activeCell="A2" sqref="A2"/>
    </sheetView>
  </sheetViews>
  <sheetFormatPr defaultColWidth="5.7109375" defaultRowHeight="12"/>
  <cols>
    <col min="1" max="1" width="3.57421875" style="119" customWidth="1"/>
    <col min="2" max="2" width="9.421875" style="119" customWidth="1"/>
    <col min="3" max="6" width="2.7109375" style="119" customWidth="1"/>
    <col min="7" max="8" width="5.140625" style="119" customWidth="1"/>
    <col min="9" max="9" width="2.8515625" style="119" customWidth="1"/>
    <col min="10" max="10" width="2.28125" style="119" customWidth="1"/>
    <col min="11" max="12" width="2.7109375" style="119" customWidth="1"/>
    <col min="13" max="13" width="4.57421875" style="119" customWidth="1"/>
    <col min="14" max="15" width="1.8515625" style="119" customWidth="1"/>
    <col min="16" max="18" width="2.28125" style="119" customWidth="1"/>
    <col min="19" max="19" width="2.00390625" style="119" customWidth="1"/>
    <col min="20" max="20" width="2.57421875" style="119" customWidth="1"/>
    <col min="21" max="21" width="1.7109375" style="119" customWidth="1"/>
    <col min="22" max="22" width="2.57421875" style="119" customWidth="1"/>
    <col min="23" max="23" width="2.28125" style="119" customWidth="1"/>
    <col min="24" max="24" width="2.8515625" style="119" customWidth="1"/>
    <col min="25" max="26" width="2.57421875" style="119" customWidth="1"/>
    <col min="27" max="27" width="2.28125" style="119" customWidth="1"/>
    <col min="28" max="28" width="2.8515625" style="119" customWidth="1"/>
    <col min="29" max="29" width="2.00390625" style="119" customWidth="1"/>
    <col min="30" max="30" width="6.00390625" style="119" customWidth="1"/>
    <col min="31" max="32" width="6.140625" style="119" customWidth="1"/>
    <col min="33" max="33" width="6.28125" style="119" customWidth="1"/>
    <col min="34" max="35" width="3.28125" style="119" customWidth="1"/>
    <col min="36" max="36" width="4.00390625" style="119" customWidth="1"/>
    <col min="37" max="37" width="2.140625" style="119" customWidth="1"/>
    <col min="38" max="38" width="6.28125" style="119" customWidth="1"/>
    <col min="39" max="40" width="3.421875" style="119" customWidth="1"/>
    <col min="41" max="42" width="3.28125" style="119" customWidth="1"/>
    <col min="43" max="43" width="3.7109375" style="119" customWidth="1"/>
    <col min="44" max="44" width="3.421875" style="119" customWidth="1"/>
    <col min="45" max="45" width="3.57421875" style="119" customWidth="1"/>
    <col min="46" max="48" width="3.8515625" style="119" customWidth="1"/>
    <col min="49" max="50" width="2.8515625" style="119" customWidth="1"/>
    <col min="51" max="51" width="1.7109375" style="119" customWidth="1"/>
    <col min="52" max="52" width="7.421875" style="119" customWidth="1"/>
    <col min="53" max="53" width="3.140625" style="119" customWidth="1"/>
    <col min="54" max="54" width="4.28125" style="119" customWidth="1"/>
    <col min="55" max="55" width="2.140625" style="119" customWidth="1"/>
    <col min="56" max="57" width="5.8515625" style="119" customWidth="1"/>
    <col min="58" max="61" width="2.7109375" style="119" customWidth="1"/>
    <col min="62" max="63" width="5.140625" style="119" customWidth="1"/>
    <col min="64" max="64" width="3.00390625" style="119" customWidth="1"/>
    <col min="65" max="65" width="2.28125" style="119" customWidth="1"/>
    <col min="66" max="67" width="2.8515625" style="119" customWidth="1"/>
    <col min="68" max="68" width="4.8515625" style="119" customWidth="1"/>
    <col min="69" max="70" width="1.8515625" style="119" customWidth="1"/>
    <col min="71" max="73" width="2.28125" style="119" customWidth="1"/>
    <col min="74" max="74" width="2.00390625" style="119" customWidth="1"/>
    <col min="75" max="75" width="2.57421875" style="119" customWidth="1"/>
    <col min="76" max="76" width="1.7109375" style="119" customWidth="1"/>
    <col min="77" max="77" width="2.57421875" style="119" customWidth="1"/>
    <col min="78" max="78" width="2.28125" style="119" customWidth="1"/>
    <col min="79" max="79" width="2.8515625" style="119" customWidth="1"/>
    <col min="80" max="81" width="2.57421875" style="119" customWidth="1"/>
    <col min="82" max="82" width="2.28125" style="119" customWidth="1"/>
    <col min="83" max="83" width="2.57421875" style="119" customWidth="1"/>
    <col min="84" max="84" width="1.7109375" style="119" customWidth="1"/>
    <col min="85" max="85" width="6.28125" style="119" customWidth="1"/>
    <col min="86" max="87" width="6.140625" style="119" customWidth="1"/>
    <col min="88" max="88" width="6.28125" style="119" customWidth="1"/>
    <col min="89" max="90" width="3.28125" style="119" customWidth="1"/>
    <col min="91" max="91" width="4.00390625" style="119" customWidth="1"/>
    <col min="92" max="92" width="2.140625" style="119" customWidth="1"/>
    <col min="93" max="93" width="6.28125" style="119" customWidth="1"/>
    <col min="94" max="95" width="3.421875" style="119" customWidth="1"/>
    <col min="96" max="97" width="3.28125" style="119" customWidth="1"/>
    <col min="98" max="99" width="3.7109375" style="119" customWidth="1"/>
    <col min="100" max="100" width="3.57421875" style="119" customWidth="1"/>
    <col min="101" max="103" width="3.8515625" style="119" customWidth="1"/>
    <col min="104" max="104" width="3.140625" style="119" customWidth="1"/>
    <col min="105" max="105" width="2.421875" style="119" customWidth="1"/>
    <col min="106" max="106" width="1.8515625" style="119" customWidth="1"/>
    <col min="107" max="107" width="7.421875" style="119" customWidth="1"/>
    <col min="108" max="108" width="2.8515625" style="119" customWidth="1"/>
    <col min="109" max="109" width="4.28125" style="119" customWidth="1"/>
    <col min="110" max="16384" width="5.7109375" style="119" customWidth="1"/>
  </cols>
  <sheetData>
    <row r="1" s="109" customFormat="1" ht="33" customHeight="1">
      <c r="A1" s="108" t="s">
        <v>365</v>
      </c>
    </row>
    <row r="2" spans="1:109" s="112" customFormat="1" ht="9" customHeight="1">
      <c r="A2" s="110"/>
      <c r="B2" s="110"/>
      <c r="C2" s="110"/>
      <c r="D2" s="110"/>
      <c r="E2" s="110"/>
      <c r="F2" s="110"/>
      <c r="G2" s="110"/>
      <c r="H2" s="110"/>
      <c r="I2" s="110"/>
      <c r="J2" s="110"/>
      <c r="K2" s="110"/>
      <c r="L2" s="111"/>
      <c r="M2" s="110"/>
      <c r="N2" s="110"/>
      <c r="O2" s="110"/>
      <c r="P2" s="110"/>
      <c r="Q2" s="110"/>
      <c r="R2" s="110"/>
      <c r="S2" s="110"/>
      <c r="T2" s="110"/>
      <c r="U2" s="110"/>
      <c r="V2" s="110"/>
      <c r="W2" s="111"/>
      <c r="X2" s="111"/>
      <c r="Y2" s="111"/>
      <c r="Z2" s="111"/>
      <c r="AA2" s="111"/>
      <c r="AB2" s="111"/>
      <c r="AC2" s="111"/>
      <c r="AD2" s="111"/>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4"/>
      <c r="BD2" s="110"/>
      <c r="BE2" s="110"/>
      <c r="BF2" s="110"/>
      <c r="BG2" s="110"/>
      <c r="BH2" s="110"/>
      <c r="BI2" s="110"/>
      <c r="BJ2" s="110"/>
      <c r="BW2" s="113"/>
      <c r="BX2" s="113"/>
      <c r="BY2" s="113"/>
      <c r="BZ2" s="113"/>
      <c r="CA2" s="113"/>
      <c r="CB2" s="113"/>
      <c r="CC2" s="111"/>
      <c r="CD2" s="111"/>
      <c r="CE2" s="111"/>
      <c r="CF2" s="111"/>
      <c r="CG2" s="111"/>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row>
    <row r="3" spans="1:109" s="112" customFormat="1" ht="12.75" customHeight="1">
      <c r="A3" s="110"/>
      <c r="B3" s="110"/>
      <c r="C3" s="506" t="s">
        <v>347</v>
      </c>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8"/>
      <c r="AF3" s="509" t="s">
        <v>348</v>
      </c>
      <c r="AG3" s="510"/>
      <c r="AH3" s="510"/>
      <c r="AI3" s="510"/>
      <c r="AJ3" s="510"/>
      <c r="AK3" s="511"/>
      <c r="AL3" s="509" t="s">
        <v>349</v>
      </c>
      <c r="AM3" s="510"/>
      <c r="AN3" s="510"/>
      <c r="AO3" s="510"/>
      <c r="AP3" s="510"/>
      <c r="AQ3" s="510"/>
      <c r="AR3" s="510"/>
      <c r="AS3" s="510"/>
      <c r="AT3" s="511"/>
      <c r="AU3" s="512" t="s">
        <v>350</v>
      </c>
      <c r="AV3" s="513"/>
      <c r="AW3" s="513"/>
      <c r="AX3" s="513"/>
      <c r="AY3" s="513"/>
      <c r="AZ3" s="513"/>
      <c r="BA3" s="513"/>
      <c r="BB3" s="514"/>
      <c r="BC3" s="114"/>
      <c r="BD3" s="110"/>
      <c r="BE3" s="110"/>
      <c r="BF3" s="110"/>
      <c r="BG3" s="110"/>
      <c r="BH3" s="110"/>
      <c r="BI3" s="110"/>
      <c r="BJ3" s="110"/>
      <c r="BO3" s="494" t="s">
        <v>183</v>
      </c>
      <c r="BP3" s="494"/>
      <c r="BQ3" s="494"/>
      <c r="BR3" s="492">
        <f>+B4-1</f>
        <v>27</v>
      </c>
      <c r="BS3" s="492"/>
      <c r="BT3" s="492"/>
      <c r="BU3" s="496" t="s">
        <v>184</v>
      </c>
      <c r="BV3" s="496"/>
      <c r="BW3" s="496"/>
      <c r="BX3" s="496"/>
      <c r="BY3" s="113"/>
      <c r="BZ3" s="113"/>
      <c r="CA3" s="490" t="s">
        <v>192</v>
      </c>
      <c r="CB3" s="490"/>
      <c r="CC3" s="490"/>
      <c r="CD3" s="490"/>
      <c r="CE3" s="490"/>
      <c r="CF3" s="490"/>
      <c r="CG3" s="490"/>
      <c r="CH3" s="490"/>
      <c r="CI3" s="490"/>
      <c r="CJ3" s="490"/>
      <c r="CK3" s="490"/>
      <c r="CL3" s="490"/>
      <c r="CM3" s="490"/>
      <c r="CN3" s="490"/>
      <c r="CO3" s="490"/>
      <c r="CP3" s="490"/>
      <c r="CQ3" s="490"/>
      <c r="CR3" s="490"/>
      <c r="CS3" s="490"/>
      <c r="CT3" s="490"/>
      <c r="CU3" s="110"/>
      <c r="CV3" s="110"/>
      <c r="CW3" s="110"/>
      <c r="CX3" s="110"/>
      <c r="CY3" s="110"/>
      <c r="CZ3" s="110"/>
      <c r="DA3" s="110"/>
      <c r="DB3" s="110"/>
      <c r="DC3" s="110"/>
      <c r="DD3" s="110"/>
      <c r="DE3" s="110"/>
    </row>
    <row r="4" spans="2:109" ht="28.5" customHeight="1">
      <c r="B4" s="741">
        <v>28</v>
      </c>
      <c r="C4" s="911"/>
      <c r="D4" s="912"/>
      <c r="E4" s="913"/>
      <c r="F4" s="913"/>
      <c r="G4" s="269"/>
      <c r="H4" s="269"/>
      <c r="I4" s="865"/>
      <c r="J4" s="865"/>
      <c r="K4" s="865"/>
      <c r="L4" s="865"/>
      <c r="M4" s="269"/>
      <c r="N4" s="865"/>
      <c r="O4" s="865"/>
      <c r="P4" s="865"/>
      <c r="Q4" s="865"/>
      <c r="R4" s="865"/>
      <c r="S4" s="865"/>
      <c r="T4" s="865"/>
      <c r="U4" s="865"/>
      <c r="V4" s="865"/>
      <c r="W4" s="865"/>
      <c r="X4" s="865"/>
      <c r="Y4" s="865"/>
      <c r="Z4" s="865"/>
      <c r="AA4" s="865"/>
      <c r="AB4" s="865"/>
      <c r="AC4" s="865"/>
      <c r="AD4" s="270"/>
      <c r="AE4" s="268"/>
      <c r="AF4" s="896"/>
      <c r="AG4" s="897"/>
      <c r="AH4" s="897"/>
      <c r="AI4" s="897"/>
      <c r="AJ4" s="897"/>
      <c r="AK4" s="898"/>
      <c r="AL4" s="896"/>
      <c r="AM4" s="897"/>
      <c r="AN4" s="897"/>
      <c r="AO4" s="897"/>
      <c r="AP4" s="897"/>
      <c r="AQ4" s="897"/>
      <c r="AR4" s="897"/>
      <c r="AS4" s="897"/>
      <c r="AT4" s="898"/>
      <c r="AU4" s="896"/>
      <c r="AV4" s="897"/>
      <c r="AW4" s="897"/>
      <c r="AX4" s="897"/>
      <c r="AY4" s="897"/>
      <c r="AZ4" s="897"/>
      <c r="BA4" s="897"/>
      <c r="BB4" s="898"/>
      <c r="BC4" s="114"/>
      <c r="BD4" s="115"/>
      <c r="BE4" s="116"/>
      <c r="BF4" s="117"/>
      <c r="BG4" s="117"/>
      <c r="BH4" s="117"/>
      <c r="BI4" s="117"/>
      <c r="BJ4" s="118"/>
      <c r="BO4" s="495"/>
      <c r="BP4" s="495"/>
      <c r="BQ4" s="495"/>
      <c r="BR4" s="493"/>
      <c r="BS4" s="493"/>
      <c r="BT4" s="493"/>
      <c r="BU4" s="497"/>
      <c r="BV4" s="497"/>
      <c r="BW4" s="497"/>
      <c r="BX4" s="497"/>
      <c r="BZ4" s="120"/>
      <c r="CA4" s="491"/>
      <c r="CB4" s="491"/>
      <c r="CC4" s="491"/>
      <c r="CD4" s="491"/>
      <c r="CE4" s="491"/>
      <c r="CF4" s="491"/>
      <c r="CG4" s="491"/>
      <c r="CH4" s="491"/>
      <c r="CI4" s="491"/>
      <c r="CJ4" s="491"/>
      <c r="CK4" s="491"/>
      <c r="CL4" s="491"/>
      <c r="CM4" s="491"/>
      <c r="CN4" s="491"/>
      <c r="CO4" s="491"/>
      <c r="CP4" s="491"/>
      <c r="CQ4" s="491"/>
      <c r="CR4" s="491"/>
      <c r="CS4" s="491"/>
      <c r="CT4" s="491"/>
      <c r="CU4" s="122"/>
      <c r="CV4" s="122"/>
      <c r="CW4" s="122"/>
      <c r="CX4" s="122"/>
      <c r="CY4" s="122"/>
      <c r="CZ4" s="122"/>
      <c r="DA4" s="122"/>
      <c r="DB4" s="122"/>
      <c r="DC4" s="122"/>
      <c r="DD4" s="122"/>
      <c r="DE4" s="122"/>
    </row>
    <row r="5" spans="1:109" ht="21.75" customHeight="1" thickBot="1">
      <c r="A5" s="213"/>
      <c r="B5" s="741"/>
      <c r="C5" s="914" t="s">
        <v>284</v>
      </c>
      <c r="D5" s="915"/>
      <c r="E5" s="915"/>
      <c r="F5" s="916"/>
      <c r="G5" s="561" t="s">
        <v>346</v>
      </c>
      <c r="H5" s="562"/>
      <c r="I5" s="562"/>
      <c r="J5" s="563"/>
      <c r="K5" s="908"/>
      <c r="L5" s="909"/>
      <c r="M5" s="909"/>
      <c r="N5" s="909"/>
      <c r="O5" s="909"/>
      <c r="P5" s="909"/>
      <c r="Q5" s="909"/>
      <c r="R5" s="909"/>
      <c r="S5" s="909"/>
      <c r="T5" s="909"/>
      <c r="U5" s="909"/>
      <c r="V5" s="909"/>
      <c r="W5" s="909"/>
      <c r="X5" s="909"/>
      <c r="Y5" s="909"/>
      <c r="Z5" s="909"/>
      <c r="AA5" s="909"/>
      <c r="AB5" s="909"/>
      <c r="AC5" s="909"/>
      <c r="AD5" s="909"/>
      <c r="AE5" s="909"/>
      <c r="AF5" s="909"/>
      <c r="AG5" s="910"/>
      <c r="AH5" s="891" t="s">
        <v>166</v>
      </c>
      <c r="AI5" s="892"/>
      <c r="AJ5" s="481" t="s">
        <v>49</v>
      </c>
      <c r="AK5" s="482"/>
      <c r="AL5" s="482"/>
      <c r="AM5" s="482"/>
      <c r="AN5" s="899">
        <f>IF('27nen'!L9="","",'27nen'!L9)</f>
      </c>
      <c r="AO5" s="899"/>
      <c r="AP5" s="899"/>
      <c r="AQ5" s="899"/>
      <c r="AR5" s="899"/>
      <c r="AS5" s="899"/>
      <c r="AT5" s="899"/>
      <c r="AU5" s="899"/>
      <c r="AV5" s="899"/>
      <c r="AW5" s="899"/>
      <c r="AX5" s="899"/>
      <c r="AY5" s="899"/>
      <c r="AZ5" s="899"/>
      <c r="BA5" s="899"/>
      <c r="BB5" s="900"/>
      <c r="BC5" s="123"/>
      <c r="BD5" s="121"/>
      <c r="BE5" s="124"/>
      <c r="BF5" s="460" t="s">
        <v>285</v>
      </c>
      <c r="BG5" s="461"/>
      <c r="BH5" s="461"/>
      <c r="BI5" s="462"/>
      <c r="BJ5" s="1238" t="s">
        <v>167</v>
      </c>
      <c r="BK5" s="1453">
        <f>IF($H$6="","",$H$6)</f>
      </c>
      <c r="BL5" s="1454"/>
      <c r="BM5" s="1454"/>
      <c r="BN5" s="1454"/>
      <c r="BO5" s="1454"/>
      <c r="BP5" s="1454"/>
      <c r="BQ5" s="1454"/>
      <c r="BR5" s="1454"/>
      <c r="BS5" s="1454"/>
      <c r="BT5" s="1454"/>
      <c r="BU5" s="1454"/>
      <c r="BV5" s="1454"/>
      <c r="BW5" s="1454"/>
      <c r="BX5" s="1454"/>
      <c r="BY5" s="1454"/>
      <c r="BZ5" s="1454"/>
      <c r="CA5" s="1454"/>
      <c r="CB5" s="1454"/>
      <c r="CC5" s="1454"/>
      <c r="CD5" s="1454"/>
      <c r="CE5" s="1454"/>
      <c r="CF5" s="1454"/>
      <c r="CG5" s="1454"/>
      <c r="CH5" s="1454"/>
      <c r="CI5" s="1454"/>
      <c r="CJ5" s="1455"/>
      <c r="CK5" s="1375" t="s">
        <v>166</v>
      </c>
      <c r="CL5" s="1376"/>
      <c r="CM5" s="1132" t="s">
        <v>49</v>
      </c>
      <c r="CN5" s="1133"/>
      <c r="CO5" s="1133"/>
      <c r="CP5" s="1133"/>
      <c r="CQ5" s="1127">
        <f>IF($AN$5="","",$AN$5)</f>
      </c>
      <c r="CR5" s="1127"/>
      <c r="CS5" s="1127"/>
      <c r="CT5" s="1127"/>
      <c r="CU5" s="1127"/>
      <c r="CV5" s="1127"/>
      <c r="CW5" s="1127"/>
      <c r="CX5" s="1127"/>
      <c r="CY5" s="1127"/>
      <c r="CZ5" s="1127"/>
      <c r="DA5" s="1127"/>
      <c r="DB5" s="1127"/>
      <c r="DC5" s="1127"/>
      <c r="DD5" s="1127"/>
      <c r="DE5" s="1128"/>
    </row>
    <row r="6" spans="1:109" ht="29.25" customHeight="1" thickBot="1">
      <c r="A6" s="125"/>
      <c r="C6" s="666"/>
      <c r="D6" s="667"/>
      <c r="E6" s="667"/>
      <c r="F6" s="668"/>
      <c r="G6" s="889" t="s">
        <v>168</v>
      </c>
      <c r="H6" s="901">
        <f>IF('27nen'!K12="","",'27nen'!K12)</f>
      </c>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3"/>
      <c r="AH6" s="676"/>
      <c r="AI6" s="893"/>
      <c r="AJ6" s="479" t="s">
        <v>50</v>
      </c>
      <c r="AK6" s="480"/>
      <c r="AL6" s="480"/>
      <c r="AM6" s="126"/>
      <c r="AN6" s="126"/>
      <c r="AO6" s="473">
        <f>IF('27nen'!K10="","",'27nen'!K10)</f>
      </c>
      <c r="AP6" s="473"/>
      <c r="AQ6" s="473"/>
      <c r="AR6" s="473"/>
      <c r="AS6" s="473"/>
      <c r="AT6" s="473"/>
      <c r="AU6" s="907"/>
      <c r="AV6" s="472">
        <f>IF('27nen'!L10="","",'27nen'!L10)</f>
      </c>
      <c r="AW6" s="473"/>
      <c r="AX6" s="473"/>
      <c r="AY6" s="473"/>
      <c r="AZ6" s="473"/>
      <c r="BA6" s="473"/>
      <c r="BB6" s="474"/>
      <c r="BC6" s="123"/>
      <c r="BD6" s="121"/>
      <c r="BE6" s="127"/>
      <c r="BF6" s="463"/>
      <c r="BG6" s="464"/>
      <c r="BH6" s="464"/>
      <c r="BI6" s="465"/>
      <c r="BJ6" s="1239"/>
      <c r="BK6" s="1456"/>
      <c r="BL6" s="1457"/>
      <c r="BM6" s="1457"/>
      <c r="BN6" s="1457"/>
      <c r="BO6" s="1457"/>
      <c r="BP6" s="1457"/>
      <c r="BQ6" s="1457"/>
      <c r="BR6" s="1457"/>
      <c r="BS6" s="1457"/>
      <c r="BT6" s="1457"/>
      <c r="BU6" s="1457"/>
      <c r="BV6" s="1457"/>
      <c r="BW6" s="1457"/>
      <c r="BX6" s="1457"/>
      <c r="BY6" s="1457"/>
      <c r="BZ6" s="1457"/>
      <c r="CA6" s="1457"/>
      <c r="CB6" s="1457"/>
      <c r="CC6" s="1457"/>
      <c r="CD6" s="1457"/>
      <c r="CE6" s="1457"/>
      <c r="CF6" s="1457"/>
      <c r="CG6" s="1457"/>
      <c r="CH6" s="1457"/>
      <c r="CI6" s="1457"/>
      <c r="CJ6" s="1458"/>
      <c r="CK6" s="1219"/>
      <c r="CL6" s="1220"/>
      <c r="CM6" s="1132" t="s">
        <v>50</v>
      </c>
      <c r="CN6" s="1133"/>
      <c r="CO6" s="1133"/>
      <c r="CP6" s="129"/>
      <c r="CQ6" s="130"/>
      <c r="CR6" s="1137">
        <f>IF($AO$6="","",$AO$6)</f>
      </c>
      <c r="CS6" s="1137"/>
      <c r="CT6" s="1137"/>
      <c r="CU6" s="1137"/>
      <c r="CV6" s="1137"/>
      <c r="CW6" s="1137"/>
      <c r="CX6" s="1137"/>
      <c r="CY6" s="1137">
        <f>IF($AV$6="","",$AV$6)</f>
      </c>
      <c r="CZ6" s="1137"/>
      <c r="DA6" s="1137"/>
      <c r="DB6" s="1137"/>
      <c r="DC6" s="1137"/>
      <c r="DD6" s="1137"/>
      <c r="DE6" s="1138"/>
    </row>
    <row r="7" spans="1:109" ht="14.25" customHeight="1">
      <c r="A7" s="121"/>
      <c r="B7" s="743" t="s">
        <v>193</v>
      </c>
      <c r="C7" s="666"/>
      <c r="D7" s="667"/>
      <c r="E7" s="667"/>
      <c r="F7" s="668"/>
      <c r="G7" s="889"/>
      <c r="H7" s="901"/>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3"/>
      <c r="AH7" s="676"/>
      <c r="AI7" s="893"/>
      <c r="AJ7" s="887" t="s">
        <v>51</v>
      </c>
      <c r="AK7" s="888"/>
      <c r="AL7" s="888"/>
      <c r="AM7" s="888"/>
      <c r="AN7" s="888"/>
      <c r="AO7" s="475">
        <f>IF('27nen'!K11="","",'27nen'!K11)</f>
      </c>
      <c r="AP7" s="475"/>
      <c r="AQ7" s="475"/>
      <c r="AR7" s="475"/>
      <c r="AS7" s="475"/>
      <c r="AT7" s="475"/>
      <c r="AU7" s="475"/>
      <c r="AV7" s="475">
        <f>IF('27nen'!L11="","",'27nen'!L11)</f>
      </c>
      <c r="AW7" s="475"/>
      <c r="AX7" s="475"/>
      <c r="AY7" s="475"/>
      <c r="AZ7" s="475"/>
      <c r="BA7" s="475"/>
      <c r="BB7" s="476"/>
      <c r="BC7" s="123"/>
      <c r="BD7" s="121"/>
      <c r="BE7" s="131"/>
      <c r="BF7" s="463"/>
      <c r="BG7" s="464"/>
      <c r="BH7" s="464"/>
      <c r="BI7" s="465"/>
      <c r="BJ7" s="1239"/>
      <c r="BK7" s="1456"/>
      <c r="BL7" s="1457"/>
      <c r="BM7" s="1457"/>
      <c r="BN7" s="1457"/>
      <c r="BO7" s="1457"/>
      <c r="BP7" s="1457"/>
      <c r="BQ7" s="1457"/>
      <c r="BR7" s="1457"/>
      <c r="BS7" s="1457"/>
      <c r="BT7" s="1457"/>
      <c r="BU7" s="1457"/>
      <c r="BV7" s="1457"/>
      <c r="BW7" s="1457"/>
      <c r="BX7" s="1457"/>
      <c r="BY7" s="1457"/>
      <c r="BZ7" s="1457"/>
      <c r="CA7" s="1457"/>
      <c r="CB7" s="1457"/>
      <c r="CC7" s="1457"/>
      <c r="CD7" s="1457"/>
      <c r="CE7" s="1457"/>
      <c r="CF7" s="1457"/>
      <c r="CG7" s="1457"/>
      <c r="CH7" s="1457"/>
      <c r="CI7" s="1457"/>
      <c r="CJ7" s="1458"/>
      <c r="CK7" s="1219"/>
      <c r="CL7" s="1220"/>
      <c r="CM7" s="1135" t="s">
        <v>51</v>
      </c>
      <c r="CN7" s="1136"/>
      <c r="CO7" s="1136"/>
      <c r="CP7" s="1136"/>
      <c r="CQ7" s="1136"/>
      <c r="CR7" s="1139">
        <f>IF($AO$7="","",$AO$7)</f>
      </c>
      <c r="CS7" s="1139"/>
      <c r="CT7" s="1139"/>
      <c r="CU7" s="1139"/>
      <c r="CV7" s="1139"/>
      <c r="CW7" s="1139"/>
      <c r="CX7" s="1139"/>
      <c r="CY7" s="1139">
        <f>IF($AV$7="","",$AV$7)</f>
      </c>
      <c r="CZ7" s="1139"/>
      <c r="DA7" s="1139"/>
      <c r="DB7" s="1139"/>
      <c r="DC7" s="1139"/>
      <c r="DD7" s="1139"/>
      <c r="DE7" s="1140"/>
    </row>
    <row r="8" spans="1:109" ht="27.75">
      <c r="A8" s="125"/>
      <c r="B8" s="743"/>
      <c r="C8" s="669"/>
      <c r="D8" s="670"/>
      <c r="E8" s="670"/>
      <c r="F8" s="671"/>
      <c r="G8" s="890"/>
      <c r="H8" s="904"/>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6"/>
      <c r="AH8" s="678"/>
      <c r="AI8" s="894"/>
      <c r="AJ8" s="500">
        <f>IF('27nen'!K13="","",'27nen'!K13)</f>
      </c>
      <c r="AK8" s="501"/>
      <c r="AL8" s="501"/>
      <c r="AM8" s="501"/>
      <c r="AN8" s="501"/>
      <c r="AO8" s="477"/>
      <c r="AP8" s="477"/>
      <c r="AQ8" s="477"/>
      <c r="AR8" s="477"/>
      <c r="AS8" s="477"/>
      <c r="AT8" s="477"/>
      <c r="AU8" s="477"/>
      <c r="AV8" s="477"/>
      <c r="AW8" s="477"/>
      <c r="AX8" s="477"/>
      <c r="AY8" s="477"/>
      <c r="AZ8" s="477"/>
      <c r="BA8" s="477"/>
      <c r="BB8" s="478"/>
      <c r="BC8" s="132"/>
      <c r="BD8" s="133"/>
      <c r="BE8" s="131"/>
      <c r="BF8" s="466"/>
      <c r="BG8" s="467"/>
      <c r="BH8" s="467"/>
      <c r="BI8" s="468"/>
      <c r="BJ8" s="1240"/>
      <c r="BK8" s="1459"/>
      <c r="BL8" s="1460"/>
      <c r="BM8" s="1460"/>
      <c r="BN8" s="1460"/>
      <c r="BO8" s="1460"/>
      <c r="BP8" s="1460"/>
      <c r="BQ8" s="1460"/>
      <c r="BR8" s="1460"/>
      <c r="BS8" s="1460"/>
      <c r="BT8" s="1460"/>
      <c r="BU8" s="1460"/>
      <c r="BV8" s="1460"/>
      <c r="BW8" s="1460"/>
      <c r="BX8" s="1460"/>
      <c r="BY8" s="1460"/>
      <c r="BZ8" s="1460"/>
      <c r="CA8" s="1460"/>
      <c r="CB8" s="1460"/>
      <c r="CC8" s="1460"/>
      <c r="CD8" s="1460"/>
      <c r="CE8" s="1460"/>
      <c r="CF8" s="1460"/>
      <c r="CG8" s="1460"/>
      <c r="CH8" s="1460"/>
      <c r="CI8" s="1460"/>
      <c r="CJ8" s="1461"/>
      <c r="CK8" s="1289"/>
      <c r="CL8" s="1290"/>
      <c r="CM8" s="1143">
        <f>IF($AJ$8="","",$AJ$8)</f>
      </c>
      <c r="CN8" s="1144"/>
      <c r="CO8" s="1144"/>
      <c r="CP8" s="1144"/>
      <c r="CQ8" s="1144"/>
      <c r="CR8" s="1141"/>
      <c r="CS8" s="1141"/>
      <c r="CT8" s="1141"/>
      <c r="CU8" s="1141"/>
      <c r="CV8" s="1141"/>
      <c r="CW8" s="1141"/>
      <c r="CX8" s="1141"/>
      <c r="CY8" s="1141"/>
      <c r="CZ8" s="1141"/>
      <c r="DA8" s="1141"/>
      <c r="DB8" s="1141"/>
      <c r="DC8" s="1141"/>
      <c r="DD8" s="1141"/>
      <c r="DE8" s="1142"/>
    </row>
    <row r="9" spans="1:109" ht="24.75" customHeight="1" thickBot="1">
      <c r="A9" s="134"/>
      <c r="B9" s="743"/>
      <c r="C9" s="919" t="s">
        <v>52</v>
      </c>
      <c r="D9" s="919"/>
      <c r="E9" s="919"/>
      <c r="F9" s="919"/>
      <c r="G9" s="919"/>
      <c r="H9" s="919"/>
      <c r="I9" s="920"/>
      <c r="J9" s="920"/>
      <c r="K9" s="920"/>
      <c r="L9" s="920"/>
      <c r="M9" s="885" t="s">
        <v>53</v>
      </c>
      <c r="N9" s="886"/>
      <c r="O9" s="886"/>
      <c r="P9" s="886"/>
      <c r="Q9" s="886"/>
      <c r="R9" s="886"/>
      <c r="S9" s="886"/>
      <c r="T9" s="886"/>
      <c r="U9" s="886"/>
      <c r="V9" s="886"/>
      <c r="W9" s="886"/>
      <c r="X9" s="886"/>
      <c r="Y9" s="886"/>
      <c r="Z9" s="886"/>
      <c r="AA9" s="886"/>
      <c r="AB9" s="886" t="s">
        <v>21</v>
      </c>
      <c r="AC9" s="886"/>
      <c r="AD9" s="886"/>
      <c r="AE9" s="886"/>
      <c r="AF9" s="886"/>
      <c r="AG9" s="886"/>
      <c r="AH9" s="886"/>
      <c r="AI9" s="895"/>
      <c r="AJ9" s="470" t="s">
        <v>54</v>
      </c>
      <c r="AK9" s="470"/>
      <c r="AL9" s="470"/>
      <c r="AM9" s="470"/>
      <c r="AN9" s="470"/>
      <c r="AO9" s="470"/>
      <c r="AP9" s="470"/>
      <c r="AQ9" s="470"/>
      <c r="AR9" s="470"/>
      <c r="AS9" s="470"/>
      <c r="AT9" s="469" t="s">
        <v>55</v>
      </c>
      <c r="AU9" s="470"/>
      <c r="AV9" s="470"/>
      <c r="AW9" s="470"/>
      <c r="AX9" s="470"/>
      <c r="AY9" s="470"/>
      <c r="AZ9" s="470"/>
      <c r="BA9" s="470"/>
      <c r="BB9" s="471"/>
      <c r="BC9" s="135"/>
      <c r="BD9" s="136"/>
      <c r="BE9" s="131"/>
      <c r="BF9" s="621" t="s">
        <v>52</v>
      </c>
      <c r="BG9" s="621"/>
      <c r="BH9" s="621"/>
      <c r="BI9" s="621"/>
      <c r="BJ9" s="621"/>
      <c r="BK9" s="621"/>
      <c r="BL9" s="621"/>
      <c r="BM9" s="621"/>
      <c r="BN9" s="621"/>
      <c r="BO9" s="621"/>
      <c r="BP9" s="1377" t="s">
        <v>53</v>
      </c>
      <c r="BQ9" s="1378"/>
      <c r="BR9" s="1378"/>
      <c r="BS9" s="1378"/>
      <c r="BT9" s="1378"/>
      <c r="BU9" s="1378"/>
      <c r="BV9" s="1378"/>
      <c r="BW9" s="1378"/>
      <c r="BX9" s="1378"/>
      <c r="BY9" s="1378"/>
      <c r="BZ9" s="1378"/>
      <c r="CA9" s="1378"/>
      <c r="CB9" s="1378"/>
      <c r="CC9" s="1378"/>
      <c r="CD9" s="1379"/>
      <c r="CE9" s="1377" t="s">
        <v>21</v>
      </c>
      <c r="CF9" s="1378"/>
      <c r="CG9" s="1378"/>
      <c r="CH9" s="1378"/>
      <c r="CI9" s="1378"/>
      <c r="CJ9" s="1378"/>
      <c r="CK9" s="1378"/>
      <c r="CL9" s="1379"/>
      <c r="CM9" s="621" t="s">
        <v>54</v>
      </c>
      <c r="CN9" s="621"/>
      <c r="CO9" s="621"/>
      <c r="CP9" s="621"/>
      <c r="CQ9" s="621"/>
      <c r="CR9" s="621"/>
      <c r="CS9" s="621"/>
      <c r="CT9" s="621"/>
      <c r="CU9" s="621"/>
      <c r="CV9" s="621"/>
      <c r="CW9" s="621" t="s">
        <v>55</v>
      </c>
      <c r="CX9" s="621"/>
      <c r="CY9" s="621"/>
      <c r="CZ9" s="621"/>
      <c r="DA9" s="621"/>
      <c r="DB9" s="621"/>
      <c r="DC9" s="621"/>
      <c r="DD9" s="621"/>
      <c r="DE9" s="621"/>
    </row>
    <row r="10" spans="1:109" ht="23.25">
      <c r="A10" s="121"/>
      <c r="B10" s="743"/>
      <c r="C10" s="917" t="s">
        <v>56</v>
      </c>
      <c r="D10" s="917"/>
      <c r="E10" s="917"/>
      <c r="F10" s="917"/>
      <c r="G10" s="917"/>
      <c r="H10" s="917"/>
      <c r="I10" s="917"/>
      <c r="J10" s="918"/>
      <c r="K10" s="918"/>
      <c r="L10" s="918"/>
      <c r="M10" s="215" t="s">
        <v>194</v>
      </c>
      <c r="N10" s="956">
        <f>IF('27nen'!S30="","",'27nen'!S30)</f>
      </c>
      <c r="O10" s="956"/>
      <c r="P10" s="956"/>
      <c r="Q10" s="956"/>
      <c r="R10" s="956"/>
      <c r="S10" s="956"/>
      <c r="T10" s="956"/>
      <c r="U10" s="956"/>
      <c r="V10" s="956"/>
      <c r="W10" s="956"/>
      <c r="X10" s="956"/>
      <c r="Y10" s="956"/>
      <c r="Z10" s="488" t="s">
        <v>195</v>
      </c>
      <c r="AA10" s="957"/>
      <c r="AB10" s="1004" t="s">
        <v>196</v>
      </c>
      <c r="AC10" s="488"/>
      <c r="AD10" s="488"/>
      <c r="AE10" s="488"/>
      <c r="AF10" s="488"/>
      <c r="AG10" s="488"/>
      <c r="AH10" s="488"/>
      <c r="AI10" s="489"/>
      <c r="AJ10" s="502" t="s">
        <v>57</v>
      </c>
      <c r="AK10" s="503"/>
      <c r="AL10" s="503"/>
      <c r="AM10" s="503"/>
      <c r="AN10" s="503"/>
      <c r="AO10" s="503"/>
      <c r="AP10" s="503"/>
      <c r="AQ10" s="503"/>
      <c r="AR10" s="503"/>
      <c r="AS10" s="504"/>
      <c r="AT10" s="137" t="s">
        <v>58</v>
      </c>
      <c r="AU10" s="505">
        <f>IF('27nen'!U30="","",'27nen'!U30)</f>
      </c>
      <c r="AV10" s="505"/>
      <c r="AW10" s="505"/>
      <c r="AX10" s="505"/>
      <c r="AY10" s="505"/>
      <c r="AZ10" s="505"/>
      <c r="BA10" s="505"/>
      <c r="BB10" s="138" t="s">
        <v>57</v>
      </c>
      <c r="BC10" s="139"/>
      <c r="BD10" s="140"/>
      <c r="BE10" s="131"/>
      <c r="BF10" s="1462" t="s">
        <v>56</v>
      </c>
      <c r="BG10" s="1462"/>
      <c r="BH10" s="1462"/>
      <c r="BI10" s="1462"/>
      <c r="BJ10" s="1462"/>
      <c r="BK10" s="1462"/>
      <c r="BL10" s="1462"/>
      <c r="BM10" s="1462"/>
      <c r="BN10" s="1462"/>
      <c r="BO10" s="1462"/>
      <c r="BP10" s="220" t="s">
        <v>197</v>
      </c>
      <c r="BQ10" s="1237">
        <f>IF($N$10="","",$N$10)</f>
      </c>
      <c r="BR10" s="1237"/>
      <c r="BS10" s="1237"/>
      <c r="BT10" s="1237"/>
      <c r="BU10" s="1237"/>
      <c r="BV10" s="1237"/>
      <c r="BW10" s="1237"/>
      <c r="BX10" s="1237"/>
      <c r="BY10" s="1237"/>
      <c r="BZ10" s="1237"/>
      <c r="CA10" s="1237"/>
      <c r="CB10" s="1237"/>
      <c r="CC10" s="1159" t="s">
        <v>195</v>
      </c>
      <c r="CD10" s="1047"/>
      <c r="CE10" s="1158" t="s">
        <v>198</v>
      </c>
      <c r="CF10" s="1159"/>
      <c r="CG10" s="1159"/>
      <c r="CH10" s="1159"/>
      <c r="CI10" s="1159"/>
      <c r="CJ10" s="1159"/>
      <c r="CK10" s="1159"/>
      <c r="CL10" s="1047"/>
      <c r="CM10" s="1145" t="s">
        <v>57</v>
      </c>
      <c r="CN10" s="1146"/>
      <c r="CO10" s="1146"/>
      <c r="CP10" s="1146"/>
      <c r="CQ10" s="1146"/>
      <c r="CR10" s="1146"/>
      <c r="CS10" s="1146"/>
      <c r="CT10" s="1146"/>
      <c r="CU10" s="1146"/>
      <c r="CV10" s="1147"/>
      <c r="CW10" s="142" t="s">
        <v>58</v>
      </c>
      <c r="CX10" s="1134">
        <f>IF($AU$10="","",$AU$10)</f>
      </c>
      <c r="CY10" s="1134"/>
      <c r="CZ10" s="1134"/>
      <c r="DA10" s="1134"/>
      <c r="DB10" s="1134"/>
      <c r="DC10" s="1134"/>
      <c r="DD10" s="1134"/>
      <c r="DE10" s="141" t="s">
        <v>57</v>
      </c>
    </row>
    <row r="11" spans="1:109" ht="38.25" customHeight="1" thickBot="1">
      <c r="A11" s="143"/>
      <c r="B11" s="743"/>
      <c r="C11" s="917"/>
      <c r="D11" s="917"/>
      <c r="E11" s="917"/>
      <c r="F11" s="917"/>
      <c r="G11" s="917"/>
      <c r="H11" s="917"/>
      <c r="I11" s="917"/>
      <c r="J11" s="918"/>
      <c r="K11" s="918"/>
      <c r="L11" s="918"/>
      <c r="M11" s="1010">
        <f>IF('27nen'!T33="","",'27nen'!T33)</f>
        <v>0</v>
      </c>
      <c r="N11" s="1008"/>
      <c r="O11" s="1008"/>
      <c r="P11" s="1008"/>
      <c r="Q11" s="1008"/>
      <c r="R11" s="1008"/>
      <c r="S11" s="1008"/>
      <c r="T11" s="1008"/>
      <c r="U11" s="1008"/>
      <c r="V11" s="1008"/>
      <c r="W11" s="1008"/>
      <c r="X11" s="1008"/>
      <c r="Y11" s="1008"/>
      <c r="Z11" s="1008"/>
      <c r="AA11" s="1008"/>
      <c r="AB11" s="1007">
        <f>IF('27nen'!M13="甲欄",IF('27nen'!T34="","",'27nen'!T34),"")</f>
        <v>0</v>
      </c>
      <c r="AC11" s="1008"/>
      <c r="AD11" s="1008"/>
      <c r="AE11" s="1008"/>
      <c r="AF11" s="1008"/>
      <c r="AG11" s="1008"/>
      <c r="AH11" s="1008"/>
      <c r="AI11" s="1009"/>
      <c r="AJ11" s="960">
        <f>IF('27nen'!M13="甲欄",IF('27nen'!T45="","",'27nen'!T45),"")</f>
        <v>380000</v>
      </c>
      <c r="AK11" s="484"/>
      <c r="AL11" s="484"/>
      <c r="AM11" s="484"/>
      <c r="AN11" s="484"/>
      <c r="AO11" s="484"/>
      <c r="AP11" s="484"/>
      <c r="AQ11" s="484"/>
      <c r="AR11" s="484"/>
      <c r="AS11" s="484"/>
      <c r="AT11" s="483">
        <f>IF('27nen'!U49="","",'27nen'!U49)</f>
        <v>0</v>
      </c>
      <c r="AU11" s="484"/>
      <c r="AV11" s="484"/>
      <c r="AW11" s="484"/>
      <c r="AX11" s="484"/>
      <c r="AY11" s="485"/>
      <c r="AZ11" s="485"/>
      <c r="BA11" s="485"/>
      <c r="BB11" s="486"/>
      <c r="BC11" s="135"/>
      <c r="BD11" s="136"/>
      <c r="BE11" s="131"/>
      <c r="BF11" s="1462"/>
      <c r="BG11" s="1462"/>
      <c r="BH11" s="1462"/>
      <c r="BI11" s="1462"/>
      <c r="BJ11" s="1462"/>
      <c r="BK11" s="1462"/>
      <c r="BL11" s="1462"/>
      <c r="BM11" s="1462"/>
      <c r="BN11" s="1462"/>
      <c r="BO11" s="1462"/>
      <c r="BP11" s="1129">
        <f>IF($M$11="","",$M$11)</f>
        <v>0</v>
      </c>
      <c r="BQ11" s="1148"/>
      <c r="BR11" s="1148"/>
      <c r="BS11" s="1148"/>
      <c r="BT11" s="1148"/>
      <c r="BU11" s="1148"/>
      <c r="BV11" s="1148"/>
      <c r="BW11" s="1148"/>
      <c r="BX11" s="1148"/>
      <c r="BY11" s="1148"/>
      <c r="BZ11" s="1148"/>
      <c r="CA11" s="1148"/>
      <c r="CB11" s="1148"/>
      <c r="CC11" s="1148"/>
      <c r="CD11" s="1149"/>
      <c r="CE11" s="1129">
        <f>IF($AB$11="","",$AB$11)</f>
        <v>0</v>
      </c>
      <c r="CF11" s="1148"/>
      <c r="CG11" s="1148"/>
      <c r="CH11" s="1148"/>
      <c r="CI11" s="1148"/>
      <c r="CJ11" s="1148"/>
      <c r="CK11" s="1148"/>
      <c r="CL11" s="1149"/>
      <c r="CM11" s="1129">
        <f>IF($AJ$11="","",$AJ$11)</f>
        <v>380000</v>
      </c>
      <c r="CN11" s="1130"/>
      <c r="CO11" s="1130"/>
      <c r="CP11" s="1130"/>
      <c r="CQ11" s="1130"/>
      <c r="CR11" s="1130"/>
      <c r="CS11" s="1130"/>
      <c r="CT11" s="1130"/>
      <c r="CU11" s="1130"/>
      <c r="CV11" s="1131"/>
      <c r="CW11" s="1129">
        <f>IF($AT$11="","",$AT$11)</f>
        <v>0</v>
      </c>
      <c r="CX11" s="1130"/>
      <c r="CY11" s="1130"/>
      <c r="CZ11" s="1130"/>
      <c r="DA11" s="1130"/>
      <c r="DB11" s="1130"/>
      <c r="DC11" s="1130"/>
      <c r="DD11" s="1130"/>
      <c r="DE11" s="1131"/>
    </row>
    <row r="12" spans="1:109" ht="18.75" customHeight="1">
      <c r="A12" s="121"/>
      <c r="B12" s="743"/>
      <c r="C12" s="970" t="s">
        <v>345</v>
      </c>
      <c r="D12" s="971"/>
      <c r="E12" s="971"/>
      <c r="F12" s="971"/>
      <c r="G12" s="971"/>
      <c r="H12" s="971"/>
      <c r="I12" s="214"/>
      <c r="J12" s="221"/>
      <c r="K12" s="945" t="s">
        <v>251</v>
      </c>
      <c r="L12" s="946"/>
      <c r="M12" s="946"/>
      <c r="N12" s="946"/>
      <c r="O12" s="946"/>
      <c r="P12" s="947"/>
      <c r="Q12" s="1011" t="s">
        <v>252</v>
      </c>
      <c r="R12" s="1012"/>
      <c r="S12" s="1012"/>
      <c r="T12" s="1012"/>
      <c r="U12" s="1012"/>
      <c r="V12" s="1012"/>
      <c r="W12" s="1012"/>
      <c r="X12" s="1012"/>
      <c r="Y12" s="1012"/>
      <c r="Z12" s="1012"/>
      <c r="AA12" s="1012"/>
      <c r="AB12" s="1012"/>
      <c r="AC12" s="1012"/>
      <c r="AD12" s="1012"/>
      <c r="AE12" s="1013"/>
      <c r="AF12" s="973" t="s">
        <v>59</v>
      </c>
      <c r="AG12" s="974"/>
      <c r="AH12" s="974"/>
      <c r="AI12" s="975"/>
      <c r="AJ12" s="970" t="s">
        <v>220</v>
      </c>
      <c r="AK12" s="982"/>
      <c r="AL12" s="982"/>
      <c r="AM12" s="982"/>
      <c r="AN12" s="982"/>
      <c r="AO12" s="970" t="s">
        <v>221</v>
      </c>
      <c r="AP12" s="971"/>
      <c r="AQ12" s="982"/>
      <c r="AR12" s="982"/>
      <c r="AS12" s="982"/>
      <c r="AT12" s="1171" t="s">
        <v>277</v>
      </c>
      <c r="AU12" s="1172"/>
      <c r="AV12" s="1172"/>
      <c r="AW12" s="1172"/>
      <c r="AX12" s="1173"/>
      <c r="AY12" s="961" t="s">
        <v>355</v>
      </c>
      <c r="AZ12" s="962"/>
      <c r="BA12" s="962"/>
      <c r="BB12" s="963"/>
      <c r="BC12" s="135"/>
      <c r="BD12" s="136"/>
      <c r="BE12" s="131"/>
      <c r="BF12" s="1121" t="s">
        <v>344</v>
      </c>
      <c r="BG12" s="1122"/>
      <c r="BH12" s="1122"/>
      <c r="BI12" s="1122"/>
      <c r="BJ12" s="1122"/>
      <c r="BK12" s="1122"/>
      <c r="BL12" s="222"/>
      <c r="BM12" s="223"/>
      <c r="BN12" s="1121" t="s">
        <v>251</v>
      </c>
      <c r="BO12" s="1123"/>
      <c r="BP12" s="1123"/>
      <c r="BQ12" s="1123"/>
      <c r="BR12" s="1123"/>
      <c r="BS12" s="1231"/>
      <c r="BT12" s="1155" t="s">
        <v>253</v>
      </c>
      <c r="BU12" s="1156"/>
      <c r="BV12" s="1156"/>
      <c r="BW12" s="1156"/>
      <c r="BX12" s="1156"/>
      <c r="BY12" s="1156"/>
      <c r="BZ12" s="1156"/>
      <c r="CA12" s="1156"/>
      <c r="CB12" s="1156"/>
      <c r="CC12" s="1156"/>
      <c r="CD12" s="1156"/>
      <c r="CE12" s="1156"/>
      <c r="CF12" s="1156"/>
      <c r="CG12" s="1156"/>
      <c r="CH12" s="1157"/>
      <c r="CI12" s="1327" t="s">
        <v>59</v>
      </c>
      <c r="CJ12" s="1123"/>
      <c r="CK12" s="1123"/>
      <c r="CL12" s="1231"/>
      <c r="CM12" s="1119" t="s">
        <v>278</v>
      </c>
      <c r="CN12" s="1120"/>
      <c r="CO12" s="1120"/>
      <c r="CP12" s="1120"/>
      <c r="CQ12" s="1120"/>
      <c r="CR12" s="1121" t="s">
        <v>280</v>
      </c>
      <c r="CS12" s="1122"/>
      <c r="CT12" s="1123"/>
      <c r="CU12" s="1123"/>
      <c r="CV12" s="1123"/>
      <c r="CW12" s="1110" t="s">
        <v>277</v>
      </c>
      <c r="CX12" s="1111"/>
      <c r="CY12" s="1111"/>
      <c r="CZ12" s="1111"/>
      <c r="DA12" s="1112"/>
      <c r="DB12" s="1101" t="s">
        <v>355</v>
      </c>
      <c r="DC12" s="1102"/>
      <c r="DD12" s="1102"/>
      <c r="DE12" s="1103"/>
    </row>
    <row r="13" spans="1:109" ht="18">
      <c r="A13" s="121"/>
      <c r="B13" s="743"/>
      <c r="C13" s="945"/>
      <c r="D13" s="972"/>
      <c r="E13" s="972"/>
      <c r="F13" s="972"/>
      <c r="G13" s="972"/>
      <c r="H13" s="972"/>
      <c r="I13" s="978" t="s">
        <v>199</v>
      </c>
      <c r="J13" s="979"/>
      <c r="K13" s="948"/>
      <c r="L13" s="946"/>
      <c r="M13" s="946"/>
      <c r="N13" s="946"/>
      <c r="O13" s="946"/>
      <c r="P13" s="947"/>
      <c r="Q13" s="976" t="s">
        <v>353</v>
      </c>
      <c r="R13" s="977"/>
      <c r="S13" s="977"/>
      <c r="T13" s="977"/>
      <c r="U13" s="977"/>
      <c r="V13" s="977"/>
      <c r="W13" s="977"/>
      <c r="X13" s="977"/>
      <c r="Y13" s="977"/>
      <c r="Z13" s="977"/>
      <c r="AA13" s="977"/>
      <c r="AB13" s="977"/>
      <c r="AC13" s="977"/>
      <c r="AD13" s="977"/>
      <c r="AE13" s="592"/>
      <c r="AF13" s="942" t="s">
        <v>354</v>
      </c>
      <c r="AG13" s="943"/>
      <c r="AH13" s="943"/>
      <c r="AI13" s="944"/>
      <c r="AJ13" s="948"/>
      <c r="AK13" s="946"/>
      <c r="AL13" s="946"/>
      <c r="AM13" s="946"/>
      <c r="AN13" s="946"/>
      <c r="AO13" s="948"/>
      <c r="AP13" s="946"/>
      <c r="AQ13" s="946"/>
      <c r="AR13" s="946"/>
      <c r="AS13" s="946"/>
      <c r="AT13" s="1174"/>
      <c r="AU13" s="1175"/>
      <c r="AV13" s="1175"/>
      <c r="AW13" s="1175"/>
      <c r="AX13" s="1176"/>
      <c r="AY13" s="964"/>
      <c r="AZ13" s="965"/>
      <c r="BA13" s="965"/>
      <c r="BB13" s="966"/>
      <c r="BC13" s="135"/>
      <c r="BD13" s="136"/>
      <c r="BE13" s="131"/>
      <c r="BF13" s="1234"/>
      <c r="BG13" s="1119"/>
      <c r="BH13" s="1119"/>
      <c r="BI13" s="1119"/>
      <c r="BJ13" s="1119"/>
      <c r="BK13" s="1119"/>
      <c r="BL13" s="613" t="s">
        <v>199</v>
      </c>
      <c r="BM13" s="614"/>
      <c r="BN13" s="1124"/>
      <c r="BO13" s="1120"/>
      <c r="BP13" s="1120"/>
      <c r="BQ13" s="1120"/>
      <c r="BR13" s="1120"/>
      <c r="BS13" s="1232"/>
      <c r="BT13" s="1325" t="s">
        <v>356</v>
      </c>
      <c r="BU13" s="1450"/>
      <c r="BV13" s="1450"/>
      <c r="BW13" s="1450"/>
      <c r="BX13" s="1450"/>
      <c r="BY13" s="1450"/>
      <c r="BZ13" s="1450"/>
      <c r="CA13" s="1450"/>
      <c r="CB13" s="1450"/>
      <c r="CC13" s="1450"/>
      <c r="CD13" s="1450"/>
      <c r="CE13" s="1450"/>
      <c r="CF13" s="1450"/>
      <c r="CG13" s="1450"/>
      <c r="CH13" s="1326"/>
      <c r="CI13" s="1228" t="s">
        <v>357</v>
      </c>
      <c r="CJ13" s="1229"/>
      <c r="CK13" s="1229"/>
      <c r="CL13" s="1230"/>
      <c r="CM13" s="1120"/>
      <c r="CN13" s="1120"/>
      <c r="CO13" s="1120"/>
      <c r="CP13" s="1120"/>
      <c r="CQ13" s="1120"/>
      <c r="CR13" s="1124"/>
      <c r="CS13" s="1120"/>
      <c r="CT13" s="1120"/>
      <c r="CU13" s="1120"/>
      <c r="CV13" s="1120"/>
      <c r="CW13" s="1113"/>
      <c r="CX13" s="1114"/>
      <c r="CY13" s="1114"/>
      <c r="CZ13" s="1114"/>
      <c r="DA13" s="1115"/>
      <c r="DB13" s="1104"/>
      <c r="DC13" s="1105"/>
      <c r="DD13" s="1105"/>
      <c r="DE13" s="1106"/>
    </row>
    <row r="14" spans="1:109" ht="18" thickBot="1">
      <c r="A14" s="121"/>
      <c r="B14" s="743"/>
      <c r="C14" s="945"/>
      <c r="D14" s="972"/>
      <c r="E14" s="972"/>
      <c r="F14" s="972"/>
      <c r="G14" s="972"/>
      <c r="H14" s="972"/>
      <c r="I14" s="980"/>
      <c r="J14" s="981"/>
      <c r="K14" s="949"/>
      <c r="L14" s="950"/>
      <c r="M14" s="950"/>
      <c r="N14" s="950"/>
      <c r="O14" s="950"/>
      <c r="P14" s="951"/>
      <c r="Q14" s="940" t="s">
        <v>200</v>
      </c>
      <c r="R14" s="941"/>
      <c r="S14" s="941"/>
      <c r="T14" s="941"/>
      <c r="U14" s="941"/>
      <c r="V14" s="590"/>
      <c r="W14" s="940" t="s">
        <v>60</v>
      </c>
      <c r="X14" s="941"/>
      <c r="Y14" s="941"/>
      <c r="Z14" s="941"/>
      <c r="AA14" s="941"/>
      <c r="AB14" s="941"/>
      <c r="AC14" s="590"/>
      <c r="AD14" s="940" t="s">
        <v>61</v>
      </c>
      <c r="AE14" s="590"/>
      <c r="AF14" s="958" t="s">
        <v>201</v>
      </c>
      <c r="AG14" s="959"/>
      <c r="AH14" s="952" t="s">
        <v>61</v>
      </c>
      <c r="AI14" s="953"/>
      <c r="AJ14" s="949"/>
      <c r="AK14" s="950"/>
      <c r="AL14" s="950"/>
      <c r="AM14" s="950"/>
      <c r="AN14" s="950"/>
      <c r="AO14" s="949"/>
      <c r="AP14" s="950"/>
      <c r="AQ14" s="950"/>
      <c r="AR14" s="950"/>
      <c r="AS14" s="950"/>
      <c r="AT14" s="1177"/>
      <c r="AU14" s="1178"/>
      <c r="AV14" s="1178"/>
      <c r="AW14" s="1178"/>
      <c r="AX14" s="1179"/>
      <c r="AY14" s="967"/>
      <c r="AZ14" s="968"/>
      <c r="BA14" s="968"/>
      <c r="BB14" s="969"/>
      <c r="BC14" s="135"/>
      <c r="BD14" s="136"/>
      <c r="BE14" s="131"/>
      <c r="BF14" s="1235"/>
      <c r="BG14" s="1236"/>
      <c r="BH14" s="1236"/>
      <c r="BI14" s="1236"/>
      <c r="BJ14" s="1236"/>
      <c r="BK14" s="1236"/>
      <c r="BL14" s="615"/>
      <c r="BM14" s="616"/>
      <c r="BN14" s="1125"/>
      <c r="BO14" s="1126"/>
      <c r="BP14" s="1126"/>
      <c r="BQ14" s="1126"/>
      <c r="BR14" s="1126"/>
      <c r="BS14" s="1233"/>
      <c r="BT14" s="1161" t="s">
        <v>200</v>
      </c>
      <c r="BU14" s="1161"/>
      <c r="BV14" s="1161"/>
      <c r="BW14" s="1161"/>
      <c r="BX14" s="1161"/>
      <c r="BY14" s="1161"/>
      <c r="BZ14" s="1152" t="s">
        <v>60</v>
      </c>
      <c r="CA14" s="1153"/>
      <c r="CB14" s="1153"/>
      <c r="CC14" s="1153"/>
      <c r="CD14" s="1153"/>
      <c r="CE14" s="1153"/>
      <c r="CF14" s="1154"/>
      <c r="CG14" s="1161" t="s">
        <v>61</v>
      </c>
      <c r="CH14" s="1161"/>
      <c r="CI14" s="1152" t="s">
        <v>201</v>
      </c>
      <c r="CJ14" s="1154"/>
      <c r="CK14" s="1319" t="s">
        <v>61</v>
      </c>
      <c r="CL14" s="1320"/>
      <c r="CM14" s="1120"/>
      <c r="CN14" s="1120"/>
      <c r="CO14" s="1120"/>
      <c r="CP14" s="1120"/>
      <c r="CQ14" s="1120"/>
      <c r="CR14" s="1125"/>
      <c r="CS14" s="1126"/>
      <c r="CT14" s="1126"/>
      <c r="CU14" s="1126"/>
      <c r="CV14" s="1126"/>
      <c r="CW14" s="1116"/>
      <c r="CX14" s="1117"/>
      <c r="CY14" s="1117"/>
      <c r="CZ14" s="1117"/>
      <c r="DA14" s="1118"/>
      <c r="DB14" s="1107"/>
      <c r="DC14" s="1108"/>
      <c r="DD14" s="1108"/>
      <c r="DE14" s="1109"/>
    </row>
    <row r="15" spans="1:109" ht="23.25" customHeight="1">
      <c r="A15" s="121"/>
      <c r="B15" s="743"/>
      <c r="C15" s="921" t="s">
        <v>62</v>
      </c>
      <c r="D15" s="922"/>
      <c r="E15" s="922" t="s">
        <v>63</v>
      </c>
      <c r="F15" s="927"/>
      <c r="G15" s="925" t="s">
        <v>64</v>
      </c>
      <c r="H15" s="931" t="s">
        <v>65</v>
      </c>
      <c r="I15" s="929" t="s">
        <v>66</v>
      </c>
      <c r="J15" s="930"/>
      <c r="K15" s="986" t="s">
        <v>202</v>
      </c>
      <c r="L15" s="986"/>
      <c r="M15" s="986"/>
      <c r="N15" s="986"/>
      <c r="O15" s="986"/>
      <c r="P15" s="955"/>
      <c r="Q15" s="989" t="s">
        <v>67</v>
      </c>
      <c r="R15" s="986"/>
      <c r="S15" s="955"/>
      <c r="T15" s="983" t="s">
        <v>68</v>
      </c>
      <c r="U15" s="984"/>
      <c r="V15" s="985"/>
      <c r="W15" s="989" t="s">
        <v>69</v>
      </c>
      <c r="X15" s="1018"/>
      <c r="Y15" s="954" t="s">
        <v>203</v>
      </c>
      <c r="Z15" s="955"/>
      <c r="AA15" s="983" t="s">
        <v>68</v>
      </c>
      <c r="AB15" s="984"/>
      <c r="AC15" s="985"/>
      <c r="AD15" s="146" t="s">
        <v>70</v>
      </c>
      <c r="AE15" s="145" t="s">
        <v>68</v>
      </c>
      <c r="AF15" s="147" t="s">
        <v>71</v>
      </c>
      <c r="AG15" s="148" t="s">
        <v>72</v>
      </c>
      <c r="AH15" s="1004" t="s">
        <v>73</v>
      </c>
      <c r="AI15" s="489"/>
      <c r="AJ15" s="149" t="s">
        <v>204</v>
      </c>
      <c r="AK15" s="1162">
        <f>IF('27nen'!T37="","",'27nen'!T37)</f>
        <v>0</v>
      </c>
      <c r="AL15" s="1162"/>
      <c r="AM15" s="1163"/>
      <c r="AN15" s="150" t="s">
        <v>57</v>
      </c>
      <c r="AO15" s="487" t="s">
        <v>205</v>
      </c>
      <c r="AP15" s="488"/>
      <c r="AQ15" s="488"/>
      <c r="AR15" s="488"/>
      <c r="AS15" s="489"/>
      <c r="AT15" s="487" t="s">
        <v>206</v>
      </c>
      <c r="AU15" s="488"/>
      <c r="AV15" s="488"/>
      <c r="AW15" s="488"/>
      <c r="AX15" s="489"/>
      <c r="AY15" s="1169" t="s">
        <v>57</v>
      </c>
      <c r="AZ15" s="1169"/>
      <c r="BA15" s="1169"/>
      <c r="BB15" s="1170"/>
      <c r="BC15" s="151"/>
      <c r="BD15" s="152"/>
      <c r="BE15" s="131"/>
      <c r="BF15" s="786" t="s">
        <v>207</v>
      </c>
      <c r="BG15" s="786"/>
      <c r="BH15" s="786" t="s">
        <v>208</v>
      </c>
      <c r="BI15" s="786"/>
      <c r="BJ15" s="786" t="s">
        <v>64</v>
      </c>
      <c r="BK15" s="786" t="s">
        <v>65</v>
      </c>
      <c r="BL15" s="1259"/>
      <c r="BM15" s="1260"/>
      <c r="BN15" s="1158" t="s">
        <v>198</v>
      </c>
      <c r="BO15" s="1159"/>
      <c r="BP15" s="1159"/>
      <c r="BQ15" s="1159"/>
      <c r="BR15" s="1159"/>
      <c r="BS15" s="1047"/>
      <c r="BT15" s="1158" t="s">
        <v>209</v>
      </c>
      <c r="BU15" s="1159"/>
      <c r="BV15" s="1047"/>
      <c r="BW15" s="1048" t="s">
        <v>68</v>
      </c>
      <c r="BX15" s="1049"/>
      <c r="BY15" s="1050"/>
      <c r="BZ15" s="1300" t="s">
        <v>210</v>
      </c>
      <c r="CA15" s="1301"/>
      <c r="CB15" s="1046" t="s">
        <v>209</v>
      </c>
      <c r="CC15" s="1047"/>
      <c r="CD15" s="1048" t="s">
        <v>68</v>
      </c>
      <c r="CE15" s="1160"/>
      <c r="CF15" s="1160"/>
      <c r="CG15" s="153" t="s">
        <v>209</v>
      </c>
      <c r="CH15" s="154" t="s">
        <v>68</v>
      </c>
      <c r="CI15" s="142" t="s">
        <v>210</v>
      </c>
      <c r="CJ15" s="155" t="s">
        <v>209</v>
      </c>
      <c r="CK15" s="1158" t="s">
        <v>209</v>
      </c>
      <c r="CL15" s="1047"/>
      <c r="CM15" s="142" t="s">
        <v>210</v>
      </c>
      <c r="CN15" s="1150">
        <f>IF($AK$15="","",$AK$15)</f>
        <v>0</v>
      </c>
      <c r="CO15" s="1150"/>
      <c r="CP15" s="1151"/>
      <c r="CQ15" s="156" t="s">
        <v>57</v>
      </c>
      <c r="CR15" s="1146" t="s">
        <v>198</v>
      </c>
      <c r="CS15" s="1146"/>
      <c r="CT15" s="1146"/>
      <c r="CU15" s="1146"/>
      <c r="CV15" s="1146"/>
      <c r="CW15" s="1145" t="s">
        <v>198</v>
      </c>
      <c r="CX15" s="1146"/>
      <c r="CY15" s="1146"/>
      <c r="CZ15" s="1146"/>
      <c r="DA15" s="1147"/>
      <c r="DB15" s="1468" t="s">
        <v>57</v>
      </c>
      <c r="DC15" s="1468"/>
      <c r="DD15" s="1468"/>
      <c r="DE15" s="1468"/>
    </row>
    <row r="16" spans="1:109" ht="12" customHeight="1">
      <c r="A16" s="157"/>
      <c r="B16" s="743"/>
      <c r="C16" s="923"/>
      <c r="D16" s="924"/>
      <c r="E16" s="924"/>
      <c r="F16" s="928"/>
      <c r="G16" s="926"/>
      <c r="H16" s="932"/>
      <c r="I16" s="933">
        <f>IF('27nen'!I16="老","○","")</f>
      </c>
      <c r="J16" s="934"/>
      <c r="K16" s="998">
        <f>IF('27nen'!M13="甲欄",IF('27nen'!H16="","",'27nen'!T40),"")</f>
      </c>
      <c r="L16" s="999"/>
      <c r="M16" s="999"/>
      <c r="N16" s="999"/>
      <c r="O16" s="999"/>
      <c r="P16" s="1000"/>
      <c r="Q16" s="933">
        <f>IF('27nen'!Y19=0,"",'27nen'!Y19)</f>
      </c>
      <c r="R16" s="996"/>
      <c r="S16" s="934"/>
      <c r="T16" s="990" t="s">
        <v>74</v>
      </c>
      <c r="U16" s="991"/>
      <c r="V16" s="992"/>
      <c r="W16" s="933">
        <f>IF('27nen'!Y18=0,"",'27nen'!Y18)</f>
      </c>
      <c r="X16" s="987"/>
      <c r="Y16" s="1014">
        <f>IF('27nen'!Y18+'27nen'!Y21=0,"",'27nen'!Y18+'27nen'!Y21)</f>
      </c>
      <c r="Z16" s="934"/>
      <c r="AA16" s="990" t="s">
        <v>74</v>
      </c>
      <c r="AB16" s="991"/>
      <c r="AC16" s="992"/>
      <c r="AD16" s="1005">
        <f>+IF('27nen'!Y9-SUM('27nen'!Y18:Y21)&lt;=0,"",'27nen'!Y9-SUM('27nen'!Y18:Y21))</f>
      </c>
      <c r="AE16" s="1016" t="s">
        <v>74</v>
      </c>
      <c r="AF16" s="1020">
        <f>IF('27nen'!Y11=0,"",'27nen'!Y11)</f>
      </c>
      <c r="AG16" s="1022">
        <f>IF('27nen'!Y11+'27nen'!Y12-'27nen'!Y26=0,"",'27nen'!Y11+'27nen'!Y12-'27nen'!Y26)</f>
      </c>
      <c r="AH16" s="1451">
        <f>IF('27nen'!Y13-'27nen'!Y25=0,"",'27nen'!Y13-'27nen'!Y25)</f>
      </c>
      <c r="AI16" s="934"/>
      <c r="AJ16" s="1164">
        <f>IF(SUM('27nen'!T35:T37)="","",SUM('27nen'!T35:T37))</f>
        <v>0</v>
      </c>
      <c r="AK16" s="836"/>
      <c r="AL16" s="836"/>
      <c r="AM16" s="836"/>
      <c r="AN16" s="1165"/>
      <c r="AO16" s="1164">
        <f>IF('27nen'!M13="甲欄",IF('27nen'!T38="","",'27nen'!T38),"")</f>
        <v>0</v>
      </c>
      <c r="AP16" s="836"/>
      <c r="AQ16" s="836"/>
      <c r="AR16" s="836"/>
      <c r="AS16" s="1165"/>
      <c r="AT16" s="1164">
        <f>IF('27nen'!M13="甲欄",IF('27nen'!T39="","",'27nen'!T39),"")</f>
        <v>0</v>
      </c>
      <c r="AU16" s="836"/>
      <c r="AV16" s="836"/>
      <c r="AW16" s="836"/>
      <c r="AX16" s="1165"/>
      <c r="AY16" s="836">
        <f>IF(OR('27nen'!U47="",'27nen'!U47=0),"",MIN('27nen'!U46:U47))</f>
      </c>
      <c r="AZ16" s="836"/>
      <c r="BA16" s="836"/>
      <c r="BB16" s="1180"/>
      <c r="BC16" s="158"/>
      <c r="BD16" s="159"/>
      <c r="BE16" s="131"/>
      <c r="BF16" s="786"/>
      <c r="BG16" s="786"/>
      <c r="BH16" s="786"/>
      <c r="BI16" s="786"/>
      <c r="BJ16" s="786"/>
      <c r="BK16" s="786"/>
      <c r="BL16" s="617">
        <f>IF($I$16="","",$I$16)</f>
      </c>
      <c r="BM16" s="618"/>
      <c r="BN16" s="1052">
        <f>IF($K$16="","",$K$16)</f>
      </c>
      <c r="BO16" s="1053"/>
      <c r="BP16" s="1053"/>
      <c r="BQ16" s="1053"/>
      <c r="BR16" s="1053"/>
      <c r="BS16" s="1054"/>
      <c r="BT16" s="617">
        <f>IF($Q$16="","",$Q$16)</f>
      </c>
      <c r="BU16" s="709"/>
      <c r="BV16" s="618"/>
      <c r="BW16" s="617" t="str">
        <f>IF($T$16="","",$T$16)</f>
        <v>　</v>
      </c>
      <c r="BX16" s="709"/>
      <c r="BY16" s="618"/>
      <c r="BZ16" s="617">
        <f>IF($W$16="","",$W$16)</f>
      </c>
      <c r="CA16" s="709"/>
      <c r="CB16" s="1332">
        <f>IF($Y$16="","",$Y$16)</f>
      </c>
      <c r="CC16" s="618"/>
      <c r="CD16" s="617" t="str">
        <f>IF($AA$16="","",$AA$16)</f>
        <v>　</v>
      </c>
      <c r="CE16" s="709"/>
      <c r="CF16" s="709"/>
      <c r="CG16" s="1321">
        <f>IF($AD$16="","",$AD$16)</f>
      </c>
      <c r="CH16" s="1321" t="str">
        <f>IF($AE$16="","",$AE$16)</f>
        <v>　</v>
      </c>
      <c r="CI16" s="617">
        <f>IF($AF$16="","",$AF$16)</f>
      </c>
      <c r="CJ16" s="1280">
        <f>IF($AG$16="","",$AG$16)</f>
      </c>
      <c r="CK16" s="617">
        <f>IF($AH$16="","",$AH$16)</f>
      </c>
      <c r="CL16" s="618"/>
      <c r="CM16" s="1328">
        <f>IF($AJ$16="","",$AJ$16)</f>
        <v>0</v>
      </c>
      <c r="CN16" s="850"/>
      <c r="CO16" s="850"/>
      <c r="CP16" s="850"/>
      <c r="CQ16" s="1329"/>
      <c r="CR16" s="850">
        <f>IF($AO$16="","",$AO$16)</f>
        <v>0</v>
      </c>
      <c r="CS16" s="850"/>
      <c r="CT16" s="850"/>
      <c r="CU16" s="850"/>
      <c r="CV16" s="850"/>
      <c r="CW16" s="1242">
        <f>IF($AT$16="","",$AT$16)</f>
        <v>0</v>
      </c>
      <c r="CX16" s="1242"/>
      <c r="CY16" s="1242"/>
      <c r="CZ16" s="1242"/>
      <c r="DA16" s="1242"/>
      <c r="DB16" s="1242">
        <f>IF($AY$16="","",$AY$16)</f>
      </c>
      <c r="DC16" s="1242"/>
      <c r="DD16" s="1242"/>
      <c r="DE16" s="1242"/>
    </row>
    <row r="17" spans="1:109" ht="24.75" customHeight="1" thickBot="1">
      <c r="A17" s="121"/>
      <c r="B17" s="743"/>
      <c r="C17" s="937">
        <f>IF('27nen'!N16="","",IF('27nen'!N16="対象外","","○"))</f>
      </c>
      <c r="D17" s="938"/>
      <c r="E17" s="938">
        <f>+IF('27nen'!G16="無","○",IF('27nen'!N16="対象外","○",""))</f>
      </c>
      <c r="F17" s="939"/>
      <c r="G17" s="160" t="s">
        <v>74</v>
      </c>
      <c r="H17" s="161" t="s">
        <v>74</v>
      </c>
      <c r="I17" s="935"/>
      <c r="J17" s="936"/>
      <c r="K17" s="1001"/>
      <c r="L17" s="1002"/>
      <c r="M17" s="1002"/>
      <c r="N17" s="1002"/>
      <c r="O17" s="1002"/>
      <c r="P17" s="1003"/>
      <c r="Q17" s="935"/>
      <c r="R17" s="997"/>
      <c r="S17" s="936"/>
      <c r="T17" s="993"/>
      <c r="U17" s="994"/>
      <c r="V17" s="995"/>
      <c r="W17" s="935"/>
      <c r="X17" s="988"/>
      <c r="Y17" s="1015"/>
      <c r="Z17" s="936"/>
      <c r="AA17" s="993"/>
      <c r="AB17" s="994"/>
      <c r="AC17" s="995"/>
      <c r="AD17" s="1006"/>
      <c r="AE17" s="1017"/>
      <c r="AF17" s="1021"/>
      <c r="AG17" s="1023"/>
      <c r="AH17" s="1452"/>
      <c r="AI17" s="936"/>
      <c r="AJ17" s="1166"/>
      <c r="AK17" s="1167"/>
      <c r="AL17" s="1167"/>
      <c r="AM17" s="1167"/>
      <c r="AN17" s="1168"/>
      <c r="AO17" s="1166"/>
      <c r="AP17" s="1167"/>
      <c r="AQ17" s="1167"/>
      <c r="AR17" s="1167"/>
      <c r="AS17" s="1168"/>
      <c r="AT17" s="1166"/>
      <c r="AU17" s="1167"/>
      <c r="AV17" s="1167"/>
      <c r="AW17" s="1167"/>
      <c r="AX17" s="1168"/>
      <c r="AY17" s="1167"/>
      <c r="AZ17" s="1167"/>
      <c r="BA17" s="1167"/>
      <c r="BB17" s="1181"/>
      <c r="BC17" s="135"/>
      <c r="BD17" s="136"/>
      <c r="BE17" s="131"/>
      <c r="BF17" s="611">
        <f>IF($C$17="","",$C$17)</f>
      </c>
      <c r="BG17" s="611"/>
      <c r="BH17" s="611">
        <f>IF($E$17="","",$E$17)</f>
      </c>
      <c r="BI17" s="611"/>
      <c r="BJ17" s="162" t="str">
        <f>IF($G$17="","",$G$17)</f>
        <v>　</v>
      </c>
      <c r="BK17" s="162" t="str">
        <f>IF($H$17="","",$H$17)</f>
        <v>　</v>
      </c>
      <c r="BL17" s="619"/>
      <c r="BM17" s="620"/>
      <c r="BN17" s="1055"/>
      <c r="BO17" s="1056"/>
      <c r="BP17" s="1056"/>
      <c r="BQ17" s="1056"/>
      <c r="BR17" s="1056"/>
      <c r="BS17" s="1057"/>
      <c r="BT17" s="619"/>
      <c r="BU17" s="1044"/>
      <c r="BV17" s="620"/>
      <c r="BW17" s="619"/>
      <c r="BX17" s="1044"/>
      <c r="BY17" s="620"/>
      <c r="BZ17" s="619"/>
      <c r="CA17" s="1044"/>
      <c r="CB17" s="1333"/>
      <c r="CC17" s="620"/>
      <c r="CD17" s="619"/>
      <c r="CE17" s="1044"/>
      <c r="CF17" s="1044"/>
      <c r="CG17" s="1322"/>
      <c r="CH17" s="1322"/>
      <c r="CI17" s="619"/>
      <c r="CJ17" s="1472"/>
      <c r="CK17" s="619"/>
      <c r="CL17" s="620"/>
      <c r="CM17" s="1469"/>
      <c r="CN17" s="1470"/>
      <c r="CO17" s="1470"/>
      <c r="CP17" s="1470"/>
      <c r="CQ17" s="1471"/>
      <c r="CR17" s="850"/>
      <c r="CS17" s="850"/>
      <c r="CT17" s="850"/>
      <c r="CU17" s="850"/>
      <c r="CV17" s="850"/>
      <c r="CW17" s="1334"/>
      <c r="CX17" s="1334"/>
      <c r="CY17" s="1334"/>
      <c r="CZ17" s="1334"/>
      <c r="DA17" s="1334"/>
      <c r="DB17" s="1334"/>
      <c r="DC17" s="1334"/>
      <c r="DD17" s="1334"/>
      <c r="DE17" s="1334"/>
    </row>
    <row r="18" spans="1:109" ht="27" customHeight="1" thickBot="1">
      <c r="A18" s="125"/>
      <c r="B18" s="743"/>
      <c r="C18" s="163" t="s">
        <v>75</v>
      </c>
      <c r="D18" s="164"/>
      <c r="E18" s="164"/>
      <c r="F18" s="164"/>
      <c r="G18" s="751" t="s">
        <v>219</v>
      </c>
      <c r="H18" s="751"/>
      <c r="I18" s="751"/>
      <c r="J18" s="751"/>
      <c r="K18" s="751"/>
      <c r="L18" s="751"/>
      <c r="M18" s="751"/>
      <c r="N18" s="751"/>
      <c r="O18" s="751"/>
      <c r="P18" s="751"/>
      <c r="Q18" s="751"/>
      <c r="R18" s="751"/>
      <c r="S18" s="681">
        <f>IF('27nen'!$H$41="","",'27nen'!$H$41)</f>
      </c>
      <c r="T18" s="681"/>
      <c r="U18" s="681"/>
      <c r="V18" s="681"/>
      <c r="W18" s="681"/>
      <c r="X18" s="681"/>
      <c r="Y18" s="681"/>
      <c r="Z18" s="1019" t="s">
        <v>57</v>
      </c>
      <c r="AA18" s="1019"/>
      <c r="AF18" s="274"/>
      <c r="AG18" s="274"/>
      <c r="AH18" s="274"/>
      <c r="AJ18" s="284" t="s">
        <v>169</v>
      </c>
      <c r="AK18" s="498">
        <f>IF('27nen'!$N$37="","",'27nen'!$N$37)</f>
      </c>
      <c r="AL18" s="498"/>
      <c r="AM18" s="498"/>
      <c r="AN18" s="498"/>
      <c r="AO18" s="273" t="s">
        <v>57</v>
      </c>
      <c r="AP18" s="1203" t="s">
        <v>318</v>
      </c>
      <c r="AQ18" s="1204"/>
      <c r="AR18" s="1204"/>
      <c r="AS18" s="1204"/>
      <c r="AT18" s="1204"/>
      <c r="AU18" s="1204"/>
      <c r="AV18" s="1205"/>
      <c r="AW18" s="282" t="s">
        <v>311</v>
      </c>
      <c r="AX18" s="1197">
        <f>IF('27nen'!$M$13="甲欄",IF('27nen'!L33="","",'27nen'!L33),"")</f>
      </c>
      <c r="AY18" s="1197"/>
      <c r="AZ18" s="1197"/>
      <c r="BA18" s="1197"/>
      <c r="BB18" s="283" t="s">
        <v>57</v>
      </c>
      <c r="BC18" s="135"/>
      <c r="BD18" s="136"/>
      <c r="BE18" s="131"/>
      <c r="BF18" s="789" t="s">
        <v>75</v>
      </c>
      <c r="BG18" s="790"/>
      <c r="BH18" s="790"/>
      <c r="BI18" s="790"/>
      <c r="BJ18" s="792" t="s">
        <v>219</v>
      </c>
      <c r="BK18" s="792"/>
      <c r="BL18" s="792"/>
      <c r="BM18" s="792"/>
      <c r="BN18" s="792"/>
      <c r="BO18" s="792"/>
      <c r="BP18" s="792"/>
      <c r="BQ18" s="792"/>
      <c r="BR18" s="792"/>
      <c r="BS18" s="792"/>
      <c r="BT18" s="792"/>
      <c r="BU18" s="792"/>
      <c r="BV18" s="1045">
        <f>IF($S$18="","",$S$18)</f>
      </c>
      <c r="BW18" s="1045"/>
      <c r="BX18" s="1045"/>
      <c r="BY18" s="1045"/>
      <c r="BZ18" s="1045"/>
      <c r="CA18" s="1045"/>
      <c r="CB18" s="1045"/>
      <c r="CC18" s="1249" t="s">
        <v>57</v>
      </c>
      <c r="CD18" s="1249"/>
      <c r="CE18" s="277"/>
      <c r="CF18" s="277"/>
      <c r="CG18" s="277"/>
      <c r="CH18" s="295"/>
      <c r="CI18" s="296"/>
      <c r="CJ18" s="296"/>
      <c r="CK18" s="296"/>
      <c r="CL18" s="295"/>
      <c r="CM18" s="297" t="s">
        <v>169</v>
      </c>
      <c r="CN18" s="1247">
        <f>IF($AK$18="","",$AK$18)</f>
      </c>
      <c r="CO18" s="1247"/>
      <c r="CP18" s="1247"/>
      <c r="CQ18" s="1247"/>
      <c r="CR18" s="298" t="s">
        <v>57</v>
      </c>
      <c r="CS18" s="534" t="s">
        <v>318</v>
      </c>
      <c r="CT18" s="535"/>
      <c r="CU18" s="535"/>
      <c r="CV18" s="535"/>
      <c r="CW18" s="535"/>
      <c r="CX18" s="535"/>
      <c r="CY18" s="536"/>
      <c r="CZ18" s="299"/>
      <c r="DA18" s="1248">
        <f>IF($AX$18="","",$AX$18)</f>
      </c>
      <c r="DB18" s="1248"/>
      <c r="DC18" s="1248"/>
      <c r="DD18" s="1248"/>
      <c r="DE18" s="300" t="s">
        <v>57</v>
      </c>
    </row>
    <row r="19" spans="1:109" ht="18.75" customHeight="1">
      <c r="A19" s="125"/>
      <c r="B19" s="743"/>
      <c r="C19" s="240"/>
      <c r="D19" s="237"/>
      <c r="E19" s="237"/>
      <c r="F19" s="237"/>
      <c r="G19" s="1387" t="s">
        <v>237</v>
      </c>
      <c r="H19" s="1387"/>
      <c r="I19" s="1387"/>
      <c r="J19" s="1387"/>
      <c r="K19" s="1387"/>
      <c r="L19" s="1387"/>
      <c r="M19" s="1387"/>
      <c r="N19" s="1380">
        <f>+IF('27nen'!H42="","",'27nen'!H42)</f>
      </c>
      <c r="O19" s="1380"/>
      <c r="P19" s="1380"/>
      <c r="Q19" s="1380"/>
      <c r="R19" s="1380"/>
      <c r="S19" s="1380"/>
      <c r="T19" s="1380"/>
      <c r="U19" s="1380"/>
      <c r="V19" s="231"/>
      <c r="W19" s="231"/>
      <c r="X19" s="231"/>
      <c r="Y19" s="231"/>
      <c r="Z19" s="312"/>
      <c r="AA19" s="312"/>
      <c r="AE19" s="1027" t="s">
        <v>249</v>
      </c>
      <c r="AF19" s="1028"/>
      <c r="AG19" s="1028"/>
      <c r="AH19" s="1028"/>
      <c r="AI19" s="1028"/>
      <c r="AJ19" s="1208" t="s">
        <v>76</v>
      </c>
      <c r="AK19" s="1210">
        <f>IF('27nen'!$M$13="甲欄",IF('27nen'!H16="","",'27nen'!N52),"")</f>
      </c>
      <c r="AL19" s="1210"/>
      <c r="AM19" s="1210"/>
      <c r="AN19" s="1210"/>
      <c r="AO19" s="576" t="s">
        <v>57</v>
      </c>
      <c r="AP19" s="578" t="s">
        <v>315</v>
      </c>
      <c r="AQ19" s="578"/>
      <c r="AR19" s="578"/>
      <c r="AS19" s="578"/>
      <c r="AT19" s="578"/>
      <c r="AU19" s="578"/>
      <c r="AV19" s="579"/>
      <c r="AW19" s="584" t="s">
        <v>312</v>
      </c>
      <c r="AX19" s="582">
        <f>IF('27nen'!$M$13="甲欄",IF('27nen'!L34="","",'27nen'!L34),"")</f>
      </c>
      <c r="AY19" s="582"/>
      <c r="AZ19" s="582"/>
      <c r="BA19" s="582"/>
      <c r="BB19" s="1199" t="s">
        <v>57</v>
      </c>
      <c r="BC19" s="135"/>
      <c r="BD19" s="136"/>
      <c r="BE19" s="131"/>
      <c r="BF19" s="238"/>
      <c r="BG19" s="233"/>
      <c r="BH19" s="233"/>
      <c r="BI19" s="233"/>
      <c r="BJ19" s="791" t="s">
        <v>237</v>
      </c>
      <c r="BK19" s="791"/>
      <c r="BL19" s="791"/>
      <c r="BM19" s="791"/>
      <c r="BN19" s="791"/>
      <c r="BO19" s="791"/>
      <c r="BP19" s="791"/>
      <c r="BQ19" s="543">
        <f>IF($N$19="","",$N$19)</f>
      </c>
      <c r="BR19" s="543"/>
      <c r="BS19" s="543"/>
      <c r="BT19" s="543"/>
      <c r="BU19" s="543"/>
      <c r="BV19" s="543"/>
      <c r="BW19" s="543"/>
      <c r="BX19" s="543"/>
      <c r="BY19" s="239"/>
      <c r="BZ19" s="239"/>
      <c r="CA19" s="239"/>
      <c r="CB19" s="239"/>
      <c r="CC19" s="234"/>
      <c r="CD19" s="234"/>
      <c r="CE19" s="313"/>
      <c r="CF19" s="313"/>
      <c r="CG19" s="313"/>
      <c r="CH19" s="524" t="s">
        <v>170</v>
      </c>
      <c r="CI19" s="525"/>
      <c r="CJ19" s="525"/>
      <c r="CK19" s="525"/>
      <c r="CL19" s="526"/>
      <c r="CM19" s="532"/>
      <c r="CN19" s="530">
        <f>IF($AK$19="","",$AK$19)</f>
      </c>
      <c r="CO19" s="530"/>
      <c r="CP19" s="530"/>
      <c r="CQ19" s="530"/>
      <c r="CR19" s="1249" t="s">
        <v>57</v>
      </c>
      <c r="CS19" s="1264" t="s">
        <v>315</v>
      </c>
      <c r="CT19" s="1265"/>
      <c r="CU19" s="1265"/>
      <c r="CV19" s="1265"/>
      <c r="CW19" s="1265"/>
      <c r="CX19" s="1265"/>
      <c r="CY19" s="1266"/>
      <c r="CZ19" s="1278"/>
      <c r="DA19" s="1270">
        <f>IF($AX$19="","",$AX$19)</f>
      </c>
      <c r="DB19" s="1270"/>
      <c r="DC19" s="1270"/>
      <c r="DD19" s="1270"/>
      <c r="DE19" s="515" t="s">
        <v>57</v>
      </c>
    </row>
    <row r="20" spans="1:109" ht="10.5" customHeight="1">
      <c r="A20" s="125"/>
      <c r="B20" s="743"/>
      <c r="C20" s="517" t="str">
        <f>IF('27nen'!M13="丙欄","丙欄適用",IF('27nen'!D43="","",'27nen'!D43)&amp;IF('27nen'!D46="","",'27nen'!D46))</f>
        <v>     </v>
      </c>
      <c r="D20" s="518"/>
      <c r="E20" s="518"/>
      <c r="F20" s="518"/>
      <c r="G20" s="518"/>
      <c r="H20" s="518"/>
      <c r="I20" s="518"/>
      <c r="J20" s="518"/>
      <c r="K20" s="518"/>
      <c r="L20" s="518"/>
      <c r="M20" s="518"/>
      <c r="N20" s="518"/>
      <c r="O20" s="518"/>
      <c r="P20" s="518"/>
      <c r="Q20" s="518"/>
      <c r="R20" s="518"/>
      <c r="S20" s="518"/>
      <c r="T20" s="518"/>
      <c r="U20" s="518"/>
      <c r="V20" s="518"/>
      <c r="W20" s="518"/>
      <c r="X20" s="518"/>
      <c r="Y20" s="518"/>
      <c r="Z20" s="518"/>
      <c r="AA20" s="518"/>
      <c r="AB20" s="518"/>
      <c r="AC20" s="518"/>
      <c r="AD20" s="518"/>
      <c r="AE20" s="1029"/>
      <c r="AF20" s="1030"/>
      <c r="AG20" s="1030"/>
      <c r="AH20" s="1030"/>
      <c r="AI20" s="1030"/>
      <c r="AJ20" s="1209"/>
      <c r="AK20" s="1211"/>
      <c r="AL20" s="1211"/>
      <c r="AM20" s="1211"/>
      <c r="AN20" s="1211"/>
      <c r="AO20" s="577"/>
      <c r="AP20" s="580"/>
      <c r="AQ20" s="580"/>
      <c r="AR20" s="580"/>
      <c r="AS20" s="580"/>
      <c r="AT20" s="580"/>
      <c r="AU20" s="580"/>
      <c r="AV20" s="581"/>
      <c r="AW20" s="585"/>
      <c r="AX20" s="583"/>
      <c r="AY20" s="583"/>
      <c r="AZ20" s="583"/>
      <c r="BA20" s="583"/>
      <c r="BB20" s="1200"/>
      <c r="BC20" s="135"/>
      <c r="BD20" s="136"/>
      <c r="BE20" s="131"/>
      <c r="BF20" s="519" t="str">
        <f>IF($C$20="","",$C$20)</f>
        <v>     </v>
      </c>
      <c r="BG20" s="520"/>
      <c r="BH20" s="520"/>
      <c r="BI20" s="520"/>
      <c r="BJ20" s="520"/>
      <c r="BK20" s="520"/>
      <c r="BL20" s="520"/>
      <c r="BM20" s="520"/>
      <c r="BN20" s="520"/>
      <c r="BO20" s="520"/>
      <c r="BP20" s="520"/>
      <c r="BQ20" s="520"/>
      <c r="BR20" s="520"/>
      <c r="BS20" s="520"/>
      <c r="BT20" s="520"/>
      <c r="BU20" s="520"/>
      <c r="BV20" s="520"/>
      <c r="BW20" s="520"/>
      <c r="BX20" s="520"/>
      <c r="BY20" s="520"/>
      <c r="BZ20" s="520"/>
      <c r="CA20" s="520"/>
      <c r="CB20" s="520"/>
      <c r="CC20" s="520"/>
      <c r="CD20" s="520"/>
      <c r="CE20" s="520"/>
      <c r="CF20" s="520"/>
      <c r="CG20" s="520"/>
      <c r="CH20" s="527"/>
      <c r="CI20" s="528"/>
      <c r="CJ20" s="528"/>
      <c r="CK20" s="528"/>
      <c r="CL20" s="529"/>
      <c r="CM20" s="533"/>
      <c r="CN20" s="531"/>
      <c r="CO20" s="531"/>
      <c r="CP20" s="531"/>
      <c r="CQ20" s="531"/>
      <c r="CR20" s="1386"/>
      <c r="CS20" s="1267"/>
      <c r="CT20" s="1268"/>
      <c r="CU20" s="1268"/>
      <c r="CV20" s="1268"/>
      <c r="CW20" s="1268"/>
      <c r="CX20" s="1268"/>
      <c r="CY20" s="1269"/>
      <c r="CZ20" s="1279"/>
      <c r="DA20" s="1271"/>
      <c r="DB20" s="1271"/>
      <c r="DC20" s="1271"/>
      <c r="DD20" s="1271"/>
      <c r="DE20" s="516"/>
    </row>
    <row r="21" spans="1:109" ht="30" customHeight="1">
      <c r="A21" s="125"/>
      <c r="B21" s="743"/>
      <c r="C21" s="517"/>
      <c r="D21" s="518"/>
      <c r="E21" s="518"/>
      <c r="F21" s="518"/>
      <c r="G21" s="518"/>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1024" t="s">
        <v>307</v>
      </c>
      <c r="AF21" s="1025"/>
      <c r="AG21" s="1025"/>
      <c r="AH21" s="1025"/>
      <c r="AI21" s="1025"/>
      <c r="AJ21" s="280" t="s">
        <v>309</v>
      </c>
      <c r="AK21" s="499">
        <f>IF('27nen'!$M$13="甲欄",IF('27nen'!L32="","",'27nen'!L32),"")</f>
      </c>
      <c r="AL21" s="499"/>
      <c r="AM21" s="499"/>
      <c r="AN21" s="499"/>
      <c r="AO21" s="281" t="s">
        <v>57</v>
      </c>
      <c r="AP21" s="1335" t="s">
        <v>288</v>
      </c>
      <c r="AQ21" s="1335"/>
      <c r="AR21" s="1335"/>
      <c r="AS21" s="1335"/>
      <c r="AT21" s="1335"/>
      <c r="AU21" s="1335"/>
      <c r="AV21" s="1336"/>
      <c r="AW21" s="280" t="s">
        <v>313</v>
      </c>
      <c r="AX21" s="586">
        <f>IF('27nen'!$M$13="甲欄",IF('27nen'!N34="","",'27nen'!N34),"")</f>
      </c>
      <c r="AY21" s="586"/>
      <c r="AZ21" s="586"/>
      <c r="BA21" s="586"/>
      <c r="BB21" s="281" t="s">
        <v>57</v>
      </c>
      <c r="BC21" s="151"/>
      <c r="BD21" s="152"/>
      <c r="BE21" s="131"/>
      <c r="BF21" s="519"/>
      <c r="BG21" s="520"/>
      <c r="BH21" s="520"/>
      <c r="BI21" s="520"/>
      <c r="BJ21" s="520"/>
      <c r="BK21" s="520"/>
      <c r="BL21" s="520"/>
      <c r="BM21" s="520"/>
      <c r="BN21" s="520"/>
      <c r="BO21" s="520"/>
      <c r="BP21" s="520"/>
      <c r="BQ21" s="520"/>
      <c r="BR21" s="520"/>
      <c r="BS21" s="520"/>
      <c r="BT21" s="520"/>
      <c r="BU21" s="520"/>
      <c r="BV21" s="520"/>
      <c r="BW21" s="520"/>
      <c r="BX21" s="520"/>
      <c r="BY21" s="520"/>
      <c r="BZ21" s="520"/>
      <c r="CA21" s="520"/>
      <c r="CB21" s="520"/>
      <c r="CC21" s="520"/>
      <c r="CD21" s="520"/>
      <c r="CE21" s="520"/>
      <c r="CF21" s="520"/>
      <c r="CG21" s="521"/>
      <c r="CH21" s="1282" t="s">
        <v>307</v>
      </c>
      <c r="CI21" s="546"/>
      <c r="CJ21" s="546"/>
      <c r="CK21" s="546"/>
      <c r="CL21" s="547"/>
      <c r="CM21" s="165"/>
      <c r="CN21" s="1224">
        <f>IF($AK$21="","",$AK$21)</f>
      </c>
      <c r="CO21" s="1224"/>
      <c r="CP21" s="1224"/>
      <c r="CQ21" s="1224"/>
      <c r="CR21" s="166" t="s">
        <v>57</v>
      </c>
      <c r="CS21" s="546" t="s">
        <v>288</v>
      </c>
      <c r="CT21" s="546"/>
      <c r="CU21" s="546"/>
      <c r="CV21" s="546"/>
      <c r="CW21" s="546"/>
      <c r="CX21" s="546"/>
      <c r="CY21" s="546"/>
      <c r="CZ21" s="165"/>
      <c r="DA21" s="1224">
        <f>IF($AX$21="","",$AX$21)</f>
      </c>
      <c r="DB21" s="1224"/>
      <c r="DC21" s="1224"/>
      <c r="DD21" s="1224"/>
      <c r="DE21" s="166" t="s">
        <v>57</v>
      </c>
    </row>
    <row r="22" spans="1:109" ht="30" customHeight="1" thickBot="1">
      <c r="A22" s="125"/>
      <c r="B22" s="743"/>
      <c r="C22" s="517"/>
      <c r="D22" s="518"/>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1031" t="s">
        <v>308</v>
      </c>
      <c r="AF22" s="1032"/>
      <c r="AG22" s="1032"/>
      <c r="AH22" s="1032"/>
      <c r="AI22" s="1032"/>
      <c r="AJ22" s="314" t="s">
        <v>310</v>
      </c>
      <c r="AK22" s="459">
        <f>IF('27nen'!$M$13="甲欄",IF('27nen'!N32="","",'27nen'!N32),"")</f>
      </c>
      <c r="AL22" s="459"/>
      <c r="AM22" s="459"/>
      <c r="AN22" s="459"/>
      <c r="AO22" s="279" t="s">
        <v>57</v>
      </c>
      <c r="AP22" s="1025" t="s">
        <v>218</v>
      </c>
      <c r="AQ22" s="1025"/>
      <c r="AR22" s="1025"/>
      <c r="AS22" s="1025"/>
      <c r="AT22" s="1025"/>
      <c r="AU22" s="1025"/>
      <c r="AV22" s="1337"/>
      <c r="AW22" s="167" t="s">
        <v>314</v>
      </c>
      <c r="AX22" s="1198">
        <f>IF('27nen'!$M$13="甲欄",IF('27nen'!N35="","",'27nen'!N35),"")</f>
      </c>
      <c r="AY22" s="1198"/>
      <c r="AZ22" s="1198"/>
      <c r="BA22" s="1198"/>
      <c r="BB22" s="168" t="s">
        <v>57</v>
      </c>
      <c r="BC22" s="151"/>
      <c r="BD22" s="152"/>
      <c r="BE22" s="131"/>
      <c r="BF22" s="522"/>
      <c r="BG22" s="523"/>
      <c r="BH22" s="523"/>
      <c r="BI22" s="520"/>
      <c r="BJ22" s="520"/>
      <c r="BK22" s="520"/>
      <c r="BL22" s="520"/>
      <c r="BM22" s="520"/>
      <c r="BN22" s="520"/>
      <c r="BO22" s="520"/>
      <c r="BP22" s="520"/>
      <c r="BQ22" s="520"/>
      <c r="BR22" s="520"/>
      <c r="BS22" s="520"/>
      <c r="BT22" s="520"/>
      <c r="BU22" s="520"/>
      <c r="BV22" s="520"/>
      <c r="BW22" s="520"/>
      <c r="BX22" s="520"/>
      <c r="BY22" s="520"/>
      <c r="BZ22" s="520"/>
      <c r="CA22" s="520"/>
      <c r="CB22" s="520"/>
      <c r="CC22" s="520"/>
      <c r="CD22" s="520"/>
      <c r="CE22" s="520"/>
      <c r="CF22" s="520"/>
      <c r="CG22" s="521"/>
      <c r="CH22" s="544" t="s">
        <v>308</v>
      </c>
      <c r="CI22" s="545"/>
      <c r="CJ22" s="546"/>
      <c r="CK22" s="546"/>
      <c r="CL22" s="547"/>
      <c r="CM22" s="165"/>
      <c r="CN22" s="1224">
        <f>IF($AK$22="","",$AK$22)</f>
      </c>
      <c r="CO22" s="1224"/>
      <c r="CP22" s="1224"/>
      <c r="CQ22" s="1224"/>
      <c r="CR22" s="166" t="s">
        <v>57</v>
      </c>
      <c r="CS22" s="546" t="s">
        <v>218</v>
      </c>
      <c r="CT22" s="546"/>
      <c r="CU22" s="546"/>
      <c r="CV22" s="546"/>
      <c r="CW22" s="546"/>
      <c r="CX22" s="546"/>
      <c r="CY22" s="546"/>
      <c r="CZ22" s="165"/>
      <c r="DA22" s="1224">
        <f>IF($AX$22="","",$AX$22)</f>
      </c>
      <c r="DB22" s="1224"/>
      <c r="DC22" s="1224"/>
      <c r="DD22" s="1224"/>
      <c r="DE22" s="166" t="s">
        <v>57</v>
      </c>
    </row>
    <row r="23" spans="1:109" ht="21" customHeight="1">
      <c r="A23" s="125"/>
      <c r="B23" s="743"/>
      <c r="C23" s="1362" t="s">
        <v>254</v>
      </c>
      <c r="D23" s="1363"/>
      <c r="E23" s="1364"/>
      <c r="F23" s="1346" t="s">
        <v>324</v>
      </c>
      <c r="G23" s="1347"/>
      <c r="H23" s="1345" t="s">
        <v>323</v>
      </c>
      <c r="I23" s="765"/>
      <c r="J23" s="1353" t="s">
        <v>325</v>
      </c>
      <c r="K23" s="1354"/>
      <c r="L23" s="1355"/>
      <c r="M23" s="765" t="s">
        <v>172</v>
      </c>
      <c r="N23" s="765"/>
      <c r="O23" s="765"/>
      <c r="P23" s="714" t="s">
        <v>171</v>
      </c>
      <c r="Q23" s="714"/>
      <c r="R23" s="715"/>
      <c r="S23" s="1388" t="s">
        <v>77</v>
      </c>
      <c r="T23" s="1389"/>
      <c r="U23" s="1389"/>
      <c r="V23" s="1389"/>
      <c r="W23" s="1389"/>
      <c r="X23" s="1389"/>
      <c r="Y23" s="1389"/>
      <c r="Z23" s="1033" t="s">
        <v>78</v>
      </c>
      <c r="AA23" s="1033"/>
      <c r="AB23" s="1033"/>
      <c r="AC23" s="1033"/>
      <c r="AD23" s="1033"/>
      <c r="AE23" s="559" t="s">
        <v>328</v>
      </c>
      <c r="AF23" s="556" t="s">
        <v>327</v>
      </c>
      <c r="AG23" s="1408" t="s">
        <v>173</v>
      </c>
      <c r="AH23" s="1012"/>
      <c r="AI23" s="1012"/>
      <c r="AJ23" s="1012"/>
      <c r="AK23" s="1012"/>
      <c r="AL23" s="1012"/>
      <c r="AM23" s="1012"/>
      <c r="AN23" s="1409"/>
      <c r="AO23" s="1206" t="s">
        <v>79</v>
      </c>
      <c r="AP23" s="1206"/>
      <c r="AQ23" s="1206"/>
      <c r="AR23" s="1206"/>
      <c r="AS23" s="1206"/>
      <c r="AT23" s="1206"/>
      <c r="AU23" s="1206"/>
      <c r="AV23" s="1206"/>
      <c r="AW23" s="1206"/>
      <c r="AX23" s="1206"/>
      <c r="AY23" s="1206"/>
      <c r="AZ23" s="1206"/>
      <c r="BA23" s="1206"/>
      <c r="BB23" s="1207"/>
      <c r="BC23" s="135"/>
      <c r="BD23" s="136"/>
      <c r="BE23" s="131"/>
      <c r="BF23" s="622" t="s">
        <v>255</v>
      </c>
      <c r="BG23" s="623"/>
      <c r="BH23" s="623"/>
      <c r="BI23" s="781" t="s">
        <v>332</v>
      </c>
      <c r="BJ23" s="781"/>
      <c r="BK23" s="1221" t="s">
        <v>323</v>
      </c>
      <c r="BL23" s="1221"/>
      <c r="BM23" s="1298" t="s">
        <v>325</v>
      </c>
      <c r="BN23" s="1299"/>
      <c r="BO23" s="1299"/>
      <c r="BP23" s="1221" t="s">
        <v>172</v>
      </c>
      <c r="BQ23" s="1221"/>
      <c r="BR23" s="1221"/>
      <c r="BS23" s="608" t="s">
        <v>171</v>
      </c>
      <c r="BT23" s="608"/>
      <c r="BU23" s="608"/>
      <c r="BV23" s="610" t="s">
        <v>77</v>
      </c>
      <c r="BW23" s="610"/>
      <c r="BX23" s="610"/>
      <c r="BY23" s="610"/>
      <c r="BZ23" s="610"/>
      <c r="CA23" s="610"/>
      <c r="CB23" s="610"/>
      <c r="CC23" s="609" t="s">
        <v>24</v>
      </c>
      <c r="CD23" s="609"/>
      <c r="CE23" s="609"/>
      <c r="CF23" s="609"/>
      <c r="CG23" s="609"/>
      <c r="CH23" s="607" t="s">
        <v>174</v>
      </c>
      <c r="CI23" s="1272" t="s">
        <v>333</v>
      </c>
      <c r="CJ23" s="1277" t="s">
        <v>80</v>
      </c>
      <c r="CK23" s="1277"/>
      <c r="CL23" s="1262"/>
      <c r="CM23" s="1262"/>
      <c r="CN23" s="1262"/>
      <c r="CO23" s="1262"/>
      <c r="CP23" s="1262"/>
      <c r="CQ23" s="1262"/>
      <c r="CR23" s="1446" t="s">
        <v>79</v>
      </c>
      <c r="CS23" s="1446"/>
      <c r="CT23" s="1446"/>
      <c r="CU23" s="1446"/>
      <c r="CV23" s="1446"/>
      <c r="CW23" s="1446"/>
      <c r="CX23" s="1446"/>
      <c r="CY23" s="1446"/>
      <c r="CZ23" s="1446"/>
      <c r="DA23" s="1446"/>
      <c r="DB23" s="1446"/>
      <c r="DC23" s="1446"/>
      <c r="DD23" s="1446"/>
      <c r="DE23" s="1446"/>
    </row>
    <row r="24" spans="1:109" ht="18.75" customHeight="1">
      <c r="A24" s="110"/>
      <c r="B24" s="743"/>
      <c r="C24" s="1365"/>
      <c r="D24" s="1366"/>
      <c r="E24" s="1367"/>
      <c r="F24" s="1348"/>
      <c r="G24" s="1349"/>
      <c r="H24" s="1345"/>
      <c r="I24" s="765"/>
      <c r="J24" s="1356"/>
      <c r="K24" s="1357"/>
      <c r="L24" s="1358"/>
      <c r="M24" s="765"/>
      <c r="N24" s="765"/>
      <c r="O24" s="765"/>
      <c r="P24" s="714"/>
      <c r="Q24" s="714"/>
      <c r="R24" s="715"/>
      <c r="S24" s="1390" t="s">
        <v>329</v>
      </c>
      <c r="T24" s="1391"/>
      <c r="U24" s="1391"/>
      <c r="V24" s="1392"/>
      <c r="W24" s="1399" t="s">
        <v>326</v>
      </c>
      <c r="X24" s="1400"/>
      <c r="Y24" s="1401"/>
      <c r="Z24" s="560" t="s">
        <v>330</v>
      </c>
      <c r="AA24" s="560"/>
      <c r="AB24" s="560"/>
      <c r="AC24" s="560" t="s">
        <v>331</v>
      </c>
      <c r="AD24" s="560"/>
      <c r="AE24" s="560"/>
      <c r="AF24" s="557"/>
      <c r="AG24" s="1026" t="s">
        <v>81</v>
      </c>
      <c r="AH24" s="940" t="s">
        <v>82</v>
      </c>
      <c r="AI24" s="590"/>
      <c r="AJ24" s="588" t="s">
        <v>83</v>
      </c>
      <c r="AK24" s="588"/>
      <c r="AL24" s="588" t="s">
        <v>84</v>
      </c>
      <c r="AM24" s="588" t="s">
        <v>85</v>
      </c>
      <c r="AN24" s="1186"/>
      <c r="AO24" s="589" t="s">
        <v>86</v>
      </c>
      <c r="AP24" s="590"/>
      <c r="AQ24" s="588" t="s">
        <v>87</v>
      </c>
      <c r="AR24" s="588"/>
      <c r="AS24" s="588" t="s">
        <v>88</v>
      </c>
      <c r="AT24" s="588"/>
      <c r="AU24" s="588" t="s">
        <v>89</v>
      </c>
      <c r="AV24" s="588"/>
      <c r="AW24" s="940" t="s">
        <v>175</v>
      </c>
      <c r="AX24" s="941"/>
      <c r="AY24" s="590"/>
      <c r="AZ24" s="1201" t="s">
        <v>176</v>
      </c>
      <c r="BA24" s="588" t="s">
        <v>85</v>
      </c>
      <c r="BB24" s="588"/>
      <c r="BC24" s="132"/>
      <c r="BD24" s="133"/>
      <c r="BE24" s="131"/>
      <c r="BF24" s="625"/>
      <c r="BG24" s="626"/>
      <c r="BH24" s="626"/>
      <c r="BI24" s="781"/>
      <c r="BJ24" s="781"/>
      <c r="BK24" s="1221"/>
      <c r="BL24" s="1221"/>
      <c r="BM24" s="1299"/>
      <c r="BN24" s="1299"/>
      <c r="BO24" s="1299"/>
      <c r="BP24" s="1221"/>
      <c r="BQ24" s="1221"/>
      <c r="BR24" s="1221"/>
      <c r="BS24" s="608"/>
      <c r="BT24" s="608"/>
      <c r="BU24" s="608"/>
      <c r="BV24" s="1250" t="s">
        <v>335</v>
      </c>
      <c r="BW24" s="1251"/>
      <c r="BX24" s="1251"/>
      <c r="BY24" s="1252"/>
      <c r="BZ24" s="606" t="s">
        <v>334</v>
      </c>
      <c r="CA24" s="606"/>
      <c r="CB24" s="606"/>
      <c r="CC24" s="607" t="s">
        <v>336</v>
      </c>
      <c r="CD24" s="607"/>
      <c r="CE24" s="607"/>
      <c r="CF24" s="607" t="s">
        <v>335</v>
      </c>
      <c r="CG24" s="607"/>
      <c r="CH24" s="607"/>
      <c r="CI24" s="1272"/>
      <c r="CJ24" s="1154" t="s">
        <v>81</v>
      </c>
      <c r="CK24" s="1323" t="s">
        <v>82</v>
      </c>
      <c r="CL24" s="1324"/>
      <c r="CM24" s="1244" t="s">
        <v>83</v>
      </c>
      <c r="CN24" s="1244"/>
      <c r="CO24" s="1244" t="s">
        <v>84</v>
      </c>
      <c r="CP24" s="1244" t="s">
        <v>85</v>
      </c>
      <c r="CQ24" s="1244"/>
      <c r="CR24" s="1323" t="s">
        <v>86</v>
      </c>
      <c r="CS24" s="1324"/>
      <c r="CT24" s="1244" t="s">
        <v>87</v>
      </c>
      <c r="CU24" s="1244"/>
      <c r="CV24" s="1244" t="s">
        <v>88</v>
      </c>
      <c r="CW24" s="1244"/>
      <c r="CX24" s="1244" t="s">
        <v>89</v>
      </c>
      <c r="CY24" s="1244"/>
      <c r="CZ24" s="1244" t="s">
        <v>83</v>
      </c>
      <c r="DA24" s="1244"/>
      <c r="DB24" s="1244"/>
      <c r="DC24" s="1244" t="s">
        <v>84</v>
      </c>
      <c r="DD24" s="1244" t="s">
        <v>85</v>
      </c>
      <c r="DE24" s="1244"/>
    </row>
    <row r="25" spans="1:109" ht="14.25" customHeight="1">
      <c r="A25" s="121"/>
      <c r="B25" s="743"/>
      <c r="C25" s="1365"/>
      <c r="D25" s="1366"/>
      <c r="E25" s="1367"/>
      <c r="F25" s="1348"/>
      <c r="G25" s="1349"/>
      <c r="H25" s="1345"/>
      <c r="I25" s="765"/>
      <c r="J25" s="1356"/>
      <c r="K25" s="1357"/>
      <c r="L25" s="1358"/>
      <c r="M25" s="765"/>
      <c r="N25" s="765"/>
      <c r="O25" s="765"/>
      <c r="P25" s="714"/>
      <c r="Q25" s="714"/>
      <c r="R25" s="715"/>
      <c r="S25" s="1393"/>
      <c r="T25" s="1394"/>
      <c r="U25" s="1394"/>
      <c r="V25" s="1395"/>
      <c r="W25" s="1402"/>
      <c r="X25" s="1403"/>
      <c r="Y25" s="1404"/>
      <c r="Z25" s="560"/>
      <c r="AA25" s="560"/>
      <c r="AB25" s="560"/>
      <c r="AC25" s="560"/>
      <c r="AD25" s="560"/>
      <c r="AE25" s="560"/>
      <c r="AF25" s="557"/>
      <c r="AG25" s="1026"/>
      <c r="AH25" s="976"/>
      <c r="AI25" s="592"/>
      <c r="AJ25" s="588"/>
      <c r="AK25" s="588"/>
      <c r="AL25" s="588"/>
      <c r="AM25" s="588"/>
      <c r="AN25" s="1186"/>
      <c r="AO25" s="591"/>
      <c r="AP25" s="592"/>
      <c r="AQ25" s="588"/>
      <c r="AR25" s="588"/>
      <c r="AS25" s="588"/>
      <c r="AT25" s="588"/>
      <c r="AU25" s="588"/>
      <c r="AV25" s="588"/>
      <c r="AW25" s="976"/>
      <c r="AX25" s="977"/>
      <c r="AY25" s="592"/>
      <c r="AZ25" s="1202"/>
      <c r="BA25" s="588"/>
      <c r="BB25" s="588"/>
      <c r="BC25" s="132"/>
      <c r="BD25" s="133"/>
      <c r="BE25" s="131"/>
      <c r="BF25" s="625"/>
      <c r="BG25" s="626"/>
      <c r="BH25" s="626"/>
      <c r="BI25" s="781"/>
      <c r="BJ25" s="781"/>
      <c r="BK25" s="1221"/>
      <c r="BL25" s="1221"/>
      <c r="BM25" s="1299"/>
      <c r="BN25" s="1299"/>
      <c r="BO25" s="1299"/>
      <c r="BP25" s="1221"/>
      <c r="BQ25" s="1221"/>
      <c r="BR25" s="1221"/>
      <c r="BS25" s="608"/>
      <c r="BT25" s="608"/>
      <c r="BU25" s="608"/>
      <c r="BV25" s="1253"/>
      <c r="BW25" s="1254"/>
      <c r="BX25" s="1254"/>
      <c r="BY25" s="1255"/>
      <c r="BZ25" s="606"/>
      <c r="CA25" s="606"/>
      <c r="CB25" s="606"/>
      <c r="CC25" s="607"/>
      <c r="CD25" s="607"/>
      <c r="CE25" s="607"/>
      <c r="CF25" s="607"/>
      <c r="CG25" s="607"/>
      <c r="CH25" s="607"/>
      <c r="CI25" s="1272"/>
      <c r="CJ25" s="1154"/>
      <c r="CK25" s="1325"/>
      <c r="CL25" s="1326"/>
      <c r="CM25" s="1244"/>
      <c r="CN25" s="1244"/>
      <c r="CO25" s="1244"/>
      <c r="CP25" s="1244"/>
      <c r="CQ25" s="1244"/>
      <c r="CR25" s="1325"/>
      <c r="CS25" s="1326"/>
      <c r="CT25" s="1244"/>
      <c r="CU25" s="1244"/>
      <c r="CV25" s="1244"/>
      <c r="CW25" s="1244"/>
      <c r="CX25" s="1244"/>
      <c r="CY25" s="1244"/>
      <c r="CZ25" s="1244"/>
      <c r="DA25" s="1244"/>
      <c r="DB25" s="1244"/>
      <c r="DC25" s="1244"/>
      <c r="DD25" s="1244"/>
      <c r="DE25" s="1244"/>
    </row>
    <row r="26" spans="1:109" ht="15.75" customHeight="1">
      <c r="A26" s="110"/>
      <c r="B26" s="745" t="s">
        <v>177</v>
      </c>
      <c r="C26" s="1368"/>
      <c r="D26" s="1369"/>
      <c r="E26" s="1370"/>
      <c r="F26" s="1350"/>
      <c r="G26" s="1351"/>
      <c r="H26" s="1345"/>
      <c r="I26" s="765"/>
      <c r="J26" s="1359"/>
      <c r="K26" s="1360"/>
      <c r="L26" s="1361"/>
      <c r="M26" s="765"/>
      <c r="N26" s="765"/>
      <c r="O26" s="765"/>
      <c r="P26" s="714"/>
      <c r="Q26" s="714"/>
      <c r="R26" s="715"/>
      <c r="S26" s="1396"/>
      <c r="T26" s="1397"/>
      <c r="U26" s="1397"/>
      <c r="V26" s="1398"/>
      <c r="W26" s="1405"/>
      <c r="X26" s="1406"/>
      <c r="Y26" s="1407"/>
      <c r="Z26" s="560"/>
      <c r="AA26" s="560"/>
      <c r="AB26" s="560"/>
      <c r="AC26" s="560"/>
      <c r="AD26" s="560"/>
      <c r="AE26" s="560"/>
      <c r="AF26" s="558"/>
      <c r="AG26" s="734">
        <f>IF('27nen'!$D$49="就職","○","")</f>
      </c>
      <c r="AH26" s="1342">
        <f>IF('27nen'!$D$49="退職","○","")</f>
      </c>
      <c r="AI26" s="637"/>
      <c r="AJ26" s="1184">
        <f>+B4-1</f>
        <v>27</v>
      </c>
      <c r="AK26" s="1184"/>
      <c r="AL26" s="747">
        <f>IF('27nen'!$H$49="","",'27nen'!$H$49)</f>
      </c>
      <c r="AM26" s="1193">
        <f>IF('27nen'!$H$49="","",'27nen'!$H$49)</f>
      </c>
      <c r="AN26" s="1194"/>
      <c r="AO26" s="636">
        <f>IF('27nen'!M11="","",IF('27nen'!$Y$33=1,"○",""))</f>
      </c>
      <c r="AP26" s="637"/>
      <c r="AQ26" s="642">
        <f>IF('27nen'!M11="","",IF('27nen'!$Y$33=2,"○",""))</f>
      </c>
      <c r="AR26" s="642"/>
      <c r="AS26" s="642">
        <f>IF('27nen'!M11="","",IF('27nen'!$Y$33=3,"○",""))</f>
      </c>
      <c r="AT26" s="642"/>
      <c r="AU26" s="642">
        <f>IF('27nen'!M11="","",IF('27nen'!$Y$33=4,"○",""))</f>
      </c>
      <c r="AV26" s="642"/>
      <c r="AW26" s="1187">
        <f>IF('27nen'!M11="","",'27nen'!M11)</f>
      </c>
      <c r="AX26" s="1188"/>
      <c r="AY26" s="1189"/>
      <c r="AZ26" s="766">
        <f>IF('27nen'!M11="","",'27nen'!M11)</f>
      </c>
      <c r="BA26" s="758">
        <f>IF('27nen'!M11="","",'27nen'!M11)</f>
      </c>
      <c r="BB26" s="758"/>
      <c r="BC26" s="123"/>
      <c r="BD26" s="121"/>
      <c r="BE26" s="1182" t="s">
        <v>178</v>
      </c>
      <c r="BF26" s="628"/>
      <c r="BG26" s="629"/>
      <c r="BH26" s="629"/>
      <c r="BI26" s="781"/>
      <c r="BJ26" s="781"/>
      <c r="BK26" s="1221"/>
      <c r="BL26" s="1221"/>
      <c r="BM26" s="1299"/>
      <c r="BN26" s="1299"/>
      <c r="BO26" s="1299"/>
      <c r="BP26" s="1221"/>
      <c r="BQ26" s="1221"/>
      <c r="BR26" s="1221"/>
      <c r="BS26" s="608"/>
      <c r="BT26" s="608"/>
      <c r="BU26" s="608"/>
      <c r="BV26" s="1256"/>
      <c r="BW26" s="1257"/>
      <c r="BX26" s="1257"/>
      <c r="BY26" s="1258"/>
      <c r="BZ26" s="606"/>
      <c r="CA26" s="606"/>
      <c r="CB26" s="606"/>
      <c r="CC26" s="607"/>
      <c r="CD26" s="607"/>
      <c r="CE26" s="607"/>
      <c r="CF26" s="607"/>
      <c r="CG26" s="607"/>
      <c r="CH26" s="607"/>
      <c r="CI26" s="1272"/>
      <c r="CJ26" s="1283">
        <f>IF($AG$26="","",$AG$26)</f>
      </c>
      <c r="CK26" s="1273">
        <f>IF($AH$26="","",$AH$26)</f>
      </c>
      <c r="CL26" s="1274"/>
      <c r="CM26" s="1371">
        <f>IF($AJ$26="","",$AJ$26)</f>
        <v>27</v>
      </c>
      <c r="CN26" s="1372"/>
      <c r="CO26" s="1330">
        <f>IF($AL$26="","",$AL$26)</f>
      </c>
      <c r="CP26" s="1281">
        <f>IF($AM$26="","",$AM$26)</f>
      </c>
      <c r="CQ26" s="1281"/>
      <c r="CR26" s="1273">
        <f>IF($AO$26="","",$AO$26)</f>
      </c>
      <c r="CS26" s="1274"/>
      <c r="CT26" s="611">
        <f>IF($AQ$26="","",$AQ$26)</f>
      </c>
      <c r="CU26" s="611"/>
      <c r="CV26" s="611">
        <f>IF($AS$26="","",$AS$26)</f>
      </c>
      <c r="CW26" s="611"/>
      <c r="CX26" s="611">
        <f>IF($AU$26="","",$AU$26)</f>
      </c>
      <c r="CY26" s="611"/>
      <c r="CZ26" s="1261">
        <f>IF($AW$26="","",$AW$26)</f>
      </c>
      <c r="DA26" s="1261"/>
      <c r="DB26" s="1261"/>
      <c r="DC26" s="1245">
        <f>IF($AZ$26="","",$AZ$26)</f>
      </c>
      <c r="DD26" s="1246">
        <f>IF($BA$26="","",$BA$26)</f>
      </c>
      <c r="DE26" s="1246"/>
    </row>
    <row r="27" spans="1:109" ht="27.75" customHeight="1" thickBot="1">
      <c r="A27" s="169"/>
      <c r="B27" s="746"/>
      <c r="C27" s="1338">
        <f>IF('27nen'!Y22=0,"",'27nen'!Y22)</f>
      </c>
      <c r="D27" s="1339"/>
      <c r="E27" s="246" t="s">
        <v>250</v>
      </c>
      <c r="F27" s="716">
        <f>IF('27nen'!D37="○","○","")</f>
      </c>
      <c r="G27" s="716"/>
      <c r="H27" s="1352">
        <f>IF('27nen'!H38="○","○","")</f>
      </c>
      <c r="I27" s="665"/>
      <c r="J27" s="665">
        <f>IF('27nen'!D38="○","○","")</f>
      </c>
      <c r="K27" s="665"/>
      <c r="L27" s="665"/>
      <c r="M27" s="665">
        <f>IF('27nen'!H37="○","○","")</f>
      </c>
      <c r="N27" s="665"/>
      <c r="O27" s="665"/>
      <c r="P27" s="665">
        <f>IF('27nen'!M13="丙欄","○",IF('27nen'!M13="乙欄","○",""))</f>
      </c>
      <c r="Q27" s="665"/>
      <c r="R27" s="697"/>
      <c r="S27" s="1340">
        <f>IF('27nen'!Y26&gt;0,"○","")</f>
      </c>
      <c r="T27" s="1341"/>
      <c r="U27" s="1341"/>
      <c r="V27" s="1341"/>
      <c r="W27" s="680">
        <f>IF('27nen'!Y25&gt;0,"○","")</f>
      </c>
      <c r="X27" s="680"/>
      <c r="Y27" s="680"/>
      <c r="Z27" s="680">
        <f>IF('27nen'!Y28&gt;0,"○","")</f>
      </c>
      <c r="AA27" s="680"/>
      <c r="AB27" s="680"/>
      <c r="AC27" s="680">
        <f>IF('27nen'!Y29&gt;0,"○","")</f>
      </c>
      <c r="AD27" s="680"/>
      <c r="AE27" s="242">
        <f>IF('27nen'!AA28&gt;0,"○","")</f>
      </c>
      <c r="AF27" s="243">
        <f>IF('27nen'!AA29&gt;0,"○","")</f>
      </c>
      <c r="AG27" s="735"/>
      <c r="AH27" s="1343"/>
      <c r="AI27" s="1344"/>
      <c r="AJ27" s="1185"/>
      <c r="AK27" s="1185"/>
      <c r="AL27" s="748"/>
      <c r="AM27" s="1195"/>
      <c r="AN27" s="1196"/>
      <c r="AO27" s="638"/>
      <c r="AP27" s="639"/>
      <c r="AQ27" s="642"/>
      <c r="AR27" s="642"/>
      <c r="AS27" s="642"/>
      <c r="AT27" s="642"/>
      <c r="AU27" s="642"/>
      <c r="AV27" s="642"/>
      <c r="AW27" s="1190"/>
      <c r="AX27" s="1191"/>
      <c r="AY27" s="1192"/>
      <c r="AZ27" s="767"/>
      <c r="BA27" s="758"/>
      <c r="BB27" s="758"/>
      <c r="BC27" s="132"/>
      <c r="BD27" s="133"/>
      <c r="BE27" s="1183"/>
      <c r="BF27" s="787">
        <f>IF($C$27="","",$C$27)</f>
      </c>
      <c r="BG27" s="788"/>
      <c r="BH27" s="248" t="s">
        <v>250</v>
      </c>
      <c r="BI27" s="611">
        <f>IF($F$27="","",$F$27)</f>
      </c>
      <c r="BJ27" s="611"/>
      <c r="BK27" s="611">
        <f>IF($H$27="","",$H$27)</f>
      </c>
      <c r="BL27" s="611"/>
      <c r="BM27" s="596">
        <f>IF($J$27="","",$J$27)</f>
      </c>
      <c r="BN27" s="596"/>
      <c r="BO27" s="596"/>
      <c r="BP27" s="611">
        <f>IF($M$27="","",$M$27)</f>
      </c>
      <c r="BQ27" s="611"/>
      <c r="BR27" s="611"/>
      <c r="BS27" s="611">
        <f>IF($P$27="","",$P$27)</f>
      </c>
      <c r="BT27" s="611"/>
      <c r="BU27" s="611"/>
      <c r="BV27" s="1212">
        <f>IF($S$27="","",$S$27)</f>
      </c>
      <c r="BW27" s="1212"/>
      <c r="BX27" s="1212"/>
      <c r="BY27" s="1212"/>
      <c r="BZ27" s="596">
        <f>IF($W$27="","",$W$27)</f>
      </c>
      <c r="CA27" s="596"/>
      <c r="CB27" s="596"/>
      <c r="CC27" s="596">
        <f>IF($Z$27="","",$Z$27)</f>
      </c>
      <c r="CD27" s="596"/>
      <c r="CE27" s="596"/>
      <c r="CF27" s="596">
        <f>IF($AC$27="","",$AC$27)</f>
      </c>
      <c r="CG27" s="596"/>
      <c r="CH27" s="244">
        <f>IF($AE$27="","",$AE$27)</f>
      </c>
      <c r="CI27" s="244">
        <f>IF($AF$27="","",$AF$27)</f>
      </c>
      <c r="CJ27" s="1283"/>
      <c r="CK27" s="1275"/>
      <c r="CL27" s="1276"/>
      <c r="CM27" s="1373"/>
      <c r="CN27" s="1374"/>
      <c r="CO27" s="1330"/>
      <c r="CP27" s="1281"/>
      <c r="CQ27" s="1281"/>
      <c r="CR27" s="1275"/>
      <c r="CS27" s="1276"/>
      <c r="CT27" s="611"/>
      <c r="CU27" s="611"/>
      <c r="CV27" s="611"/>
      <c r="CW27" s="611"/>
      <c r="CX27" s="611"/>
      <c r="CY27" s="611"/>
      <c r="CZ27" s="1261"/>
      <c r="DA27" s="1261"/>
      <c r="DB27" s="1261"/>
      <c r="DC27" s="1245"/>
      <c r="DD27" s="1246"/>
      <c r="DE27" s="1246"/>
    </row>
    <row r="28" spans="1:109" ht="23.25" customHeight="1">
      <c r="A28" s="134"/>
      <c r="B28" s="746"/>
      <c r="C28" s="676" t="s">
        <v>179</v>
      </c>
      <c r="D28" s="677"/>
      <c r="E28" s="666" t="s">
        <v>286</v>
      </c>
      <c r="F28" s="667"/>
      <c r="G28" s="667"/>
      <c r="H28" s="667"/>
      <c r="I28" s="668"/>
      <c r="J28" s="759">
        <f>IF('27nen'!E9="","",'27nen'!E9)</f>
      </c>
      <c r="K28" s="760"/>
      <c r="L28" s="760"/>
      <c r="M28" s="760"/>
      <c r="N28" s="760"/>
      <c r="O28" s="760"/>
      <c r="P28" s="760"/>
      <c r="Q28" s="760"/>
      <c r="R28" s="760"/>
      <c r="S28" s="760"/>
      <c r="T28" s="760"/>
      <c r="U28" s="760"/>
      <c r="V28" s="760"/>
      <c r="W28" s="760"/>
      <c r="X28" s="760"/>
      <c r="Y28" s="760"/>
      <c r="Z28" s="760"/>
      <c r="AA28" s="760"/>
      <c r="AB28" s="760"/>
      <c r="AC28" s="760"/>
      <c r="AD28" s="760"/>
      <c r="AE28" s="760"/>
      <c r="AF28" s="760"/>
      <c r="AG28" s="760"/>
      <c r="AH28" s="760"/>
      <c r="AI28" s="760"/>
      <c r="AJ28" s="760"/>
      <c r="AK28" s="760"/>
      <c r="AL28" s="760"/>
      <c r="AM28" s="760"/>
      <c r="AN28" s="760"/>
      <c r="AO28" s="760"/>
      <c r="AP28" s="760"/>
      <c r="AQ28" s="760"/>
      <c r="AR28" s="760"/>
      <c r="AS28" s="760"/>
      <c r="AT28" s="760"/>
      <c r="AU28" s="760"/>
      <c r="AV28" s="760"/>
      <c r="AW28" s="760"/>
      <c r="AX28" s="760"/>
      <c r="AY28" s="760"/>
      <c r="AZ28" s="760"/>
      <c r="BA28" s="760"/>
      <c r="BB28" s="761"/>
      <c r="BC28" s="123"/>
      <c r="BD28" s="121"/>
      <c r="BE28" s="1183"/>
      <c r="BF28" s="1219" t="s">
        <v>179</v>
      </c>
      <c r="BG28" s="1220"/>
      <c r="BH28" s="1213" t="s">
        <v>286</v>
      </c>
      <c r="BI28" s="1214"/>
      <c r="BJ28" s="1214"/>
      <c r="BK28" s="1214"/>
      <c r="BL28" s="1215"/>
      <c r="BM28" s="1291">
        <f>IF($J$28="","",$J$28)</f>
      </c>
      <c r="BN28" s="1292"/>
      <c r="BO28" s="1292"/>
      <c r="BP28" s="1292"/>
      <c r="BQ28" s="1292"/>
      <c r="BR28" s="1292"/>
      <c r="BS28" s="1292"/>
      <c r="BT28" s="1292"/>
      <c r="BU28" s="1292"/>
      <c r="BV28" s="1292"/>
      <c r="BW28" s="1292"/>
      <c r="BX28" s="1292"/>
      <c r="BY28" s="1292"/>
      <c r="BZ28" s="1292"/>
      <c r="CA28" s="1292"/>
      <c r="CB28" s="1292"/>
      <c r="CC28" s="1292"/>
      <c r="CD28" s="1292"/>
      <c r="CE28" s="1292"/>
      <c r="CF28" s="1292"/>
      <c r="CG28" s="1292"/>
      <c r="CH28" s="1292"/>
      <c r="CI28" s="1292"/>
      <c r="CJ28" s="1293"/>
      <c r="CK28" s="1293"/>
      <c r="CL28" s="1293"/>
      <c r="CM28" s="1293"/>
      <c r="CN28" s="1293"/>
      <c r="CO28" s="1293"/>
      <c r="CP28" s="1293"/>
      <c r="CQ28" s="1293"/>
      <c r="CR28" s="1293"/>
      <c r="CS28" s="1293"/>
      <c r="CT28" s="1293"/>
      <c r="CU28" s="1293"/>
      <c r="CV28" s="1293"/>
      <c r="CW28" s="1293"/>
      <c r="CX28" s="1293"/>
      <c r="CY28" s="1293"/>
      <c r="CZ28" s="1293"/>
      <c r="DA28" s="1293"/>
      <c r="DB28" s="1293"/>
      <c r="DC28" s="1293"/>
      <c r="DD28" s="1293"/>
      <c r="DE28" s="1294"/>
    </row>
    <row r="29" spans="1:109" ht="23.25">
      <c r="A29" s="134"/>
      <c r="B29" s="746"/>
      <c r="C29" s="676"/>
      <c r="D29" s="677"/>
      <c r="E29" s="669"/>
      <c r="F29" s="670"/>
      <c r="G29" s="670"/>
      <c r="H29" s="670"/>
      <c r="I29" s="671"/>
      <c r="J29" s="762"/>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63"/>
      <c r="AL29" s="763"/>
      <c r="AM29" s="763"/>
      <c r="AN29" s="763"/>
      <c r="AO29" s="763"/>
      <c r="AP29" s="763"/>
      <c r="AQ29" s="763"/>
      <c r="AR29" s="763"/>
      <c r="AS29" s="763"/>
      <c r="AT29" s="763"/>
      <c r="AU29" s="763"/>
      <c r="AV29" s="763"/>
      <c r="AW29" s="763"/>
      <c r="AX29" s="763"/>
      <c r="AY29" s="763"/>
      <c r="AZ29" s="763"/>
      <c r="BA29" s="763"/>
      <c r="BB29" s="764"/>
      <c r="BC29" s="123"/>
      <c r="BD29" s="121"/>
      <c r="BE29" s="1183"/>
      <c r="BF29" s="1219"/>
      <c r="BG29" s="1220"/>
      <c r="BH29" s="1216"/>
      <c r="BI29" s="1217"/>
      <c r="BJ29" s="1217"/>
      <c r="BK29" s="1217"/>
      <c r="BL29" s="1218"/>
      <c r="BM29" s="1295"/>
      <c r="BN29" s="1296"/>
      <c r="BO29" s="1296"/>
      <c r="BP29" s="1296"/>
      <c r="BQ29" s="1296"/>
      <c r="BR29" s="1296"/>
      <c r="BS29" s="1296"/>
      <c r="BT29" s="1296"/>
      <c r="BU29" s="1296"/>
      <c r="BV29" s="1296"/>
      <c r="BW29" s="1296"/>
      <c r="BX29" s="1296"/>
      <c r="BY29" s="1296"/>
      <c r="BZ29" s="1296"/>
      <c r="CA29" s="1296"/>
      <c r="CB29" s="1296"/>
      <c r="CC29" s="1296"/>
      <c r="CD29" s="1296"/>
      <c r="CE29" s="1296"/>
      <c r="CF29" s="1296"/>
      <c r="CG29" s="1296"/>
      <c r="CH29" s="1296"/>
      <c r="CI29" s="1296"/>
      <c r="CJ29" s="1296"/>
      <c r="CK29" s="1296"/>
      <c r="CL29" s="1296"/>
      <c r="CM29" s="1296"/>
      <c r="CN29" s="1296"/>
      <c r="CO29" s="1296"/>
      <c r="CP29" s="1296"/>
      <c r="CQ29" s="1296"/>
      <c r="CR29" s="1296"/>
      <c r="CS29" s="1296"/>
      <c r="CT29" s="1296"/>
      <c r="CU29" s="1296"/>
      <c r="CV29" s="1296"/>
      <c r="CW29" s="1296"/>
      <c r="CX29" s="1296"/>
      <c r="CY29" s="1296"/>
      <c r="CZ29" s="1296"/>
      <c r="DA29" s="1296"/>
      <c r="DB29" s="1296"/>
      <c r="DC29" s="1296"/>
      <c r="DD29" s="1296"/>
      <c r="DE29" s="1297"/>
    </row>
    <row r="30" spans="1:109" ht="33.75" customHeight="1">
      <c r="A30" s="134"/>
      <c r="B30" s="746"/>
      <c r="C30" s="678"/>
      <c r="D30" s="679"/>
      <c r="E30" s="561" t="s">
        <v>316</v>
      </c>
      <c r="F30" s="562"/>
      <c r="G30" s="562"/>
      <c r="H30" s="562"/>
      <c r="I30" s="563"/>
      <c r="J30" s="643">
        <f>IF('27nen'!E10="","",'27nen'!E10)</f>
      </c>
      <c r="K30" s="644"/>
      <c r="L30" s="644"/>
      <c r="M30" s="644"/>
      <c r="N30" s="644"/>
      <c r="O30" s="644"/>
      <c r="P30" s="644"/>
      <c r="Q30" s="644"/>
      <c r="R30" s="644"/>
      <c r="S30" s="644"/>
      <c r="T30" s="644"/>
      <c r="U30" s="644"/>
      <c r="V30" s="644"/>
      <c r="W30" s="644"/>
      <c r="X30" s="644"/>
      <c r="Y30" s="644"/>
      <c r="Z30" s="644"/>
      <c r="AA30" s="644"/>
      <c r="AB30" s="644"/>
      <c r="AC30" s="644"/>
      <c r="AD30" s="644"/>
      <c r="AE30" s="644"/>
      <c r="AF30" s="644"/>
      <c r="AG30" s="644"/>
      <c r="AH30" s="644"/>
      <c r="AI30" s="644"/>
      <c r="AJ30" s="644"/>
      <c r="AK30" s="644"/>
      <c r="AL30" s="644"/>
      <c r="AM30" s="644"/>
      <c r="AN30" s="645" t="s">
        <v>90</v>
      </c>
      <c r="AO30" s="645"/>
      <c r="AP30" s="645"/>
      <c r="AQ30" s="878">
        <f>IF('27nen'!E11="","",'27nen'!E11)</f>
      </c>
      <c r="AR30" s="878"/>
      <c r="AS30" s="878"/>
      <c r="AT30" s="878"/>
      <c r="AU30" s="878"/>
      <c r="AV30" s="878"/>
      <c r="AW30" s="878"/>
      <c r="AX30" s="878"/>
      <c r="AY30" s="878"/>
      <c r="AZ30" s="878"/>
      <c r="BA30" s="878"/>
      <c r="BB30" s="879"/>
      <c r="BC30" s="170"/>
      <c r="BD30" s="110"/>
      <c r="BE30" s="1183"/>
      <c r="BF30" s="1219"/>
      <c r="BG30" s="1220"/>
      <c r="BH30" s="1225" t="s">
        <v>317</v>
      </c>
      <c r="BI30" s="1226"/>
      <c r="BJ30" s="1226"/>
      <c r="BK30" s="1226"/>
      <c r="BL30" s="1227"/>
      <c r="BM30" s="1222">
        <f>IF($J$30="","",$J$30)</f>
      </c>
      <c r="BN30" s="1223"/>
      <c r="BO30" s="1223"/>
      <c r="BP30" s="1223"/>
      <c r="BQ30" s="1223"/>
      <c r="BR30" s="1223"/>
      <c r="BS30" s="1223"/>
      <c r="BT30" s="1223"/>
      <c r="BU30" s="1223"/>
      <c r="BV30" s="1223"/>
      <c r="BW30" s="1223"/>
      <c r="BX30" s="1223"/>
      <c r="BY30" s="1223"/>
      <c r="BZ30" s="1223"/>
      <c r="CA30" s="1223"/>
      <c r="CB30" s="1223"/>
      <c r="CC30" s="1223"/>
      <c r="CD30" s="1223"/>
      <c r="CE30" s="1223"/>
      <c r="CF30" s="1223"/>
      <c r="CG30" s="1223"/>
      <c r="CH30" s="1223"/>
      <c r="CI30" s="1223"/>
      <c r="CJ30" s="1223"/>
      <c r="CK30" s="1223"/>
      <c r="CL30" s="1223"/>
      <c r="CM30" s="1223"/>
      <c r="CN30" s="1223"/>
      <c r="CO30" s="1223"/>
      <c r="CP30" s="1223"/>
      <c r="CQ30" s="1287" t="s">
        <v>90</v>
      </c>
      <c r="CR30" s="1287"/>
      <c r="CS30" s="1287"/>
      <c r="CT30" s="1307">
        <f>IF($AQ$30="","",$AQ$30)</f>
      </c>
      <c r="CU30" s="1307"/>
      <c r="CV30" s="1307"/>
      <c r="CW30" s="1307"/>
      <c r="CX30" s="1307"/>
      <c r="CY30" s="1307"/>
      <c r="CZ30" s="1307"/>
      <c r="DA30" s="1307"/>
      <c r="DB30" s="1307"/>
      <c r="DC30" s="1307"/>
      <c r="DD30" s="1307"/>
      <c r="DE30" s="1308"/>
    </row>
    <row r="31" spans="1:109" ht="27.75" customHeight="1">
      <c r="A31" s="125"/>
      <c r="B31" s="746"/>
      <c r="C31" s="171" t="s">
        <v>91</v>
      </c>
      <c r="D31" s="171"/>
      <c r="E31" s="171"/>
      <c r="F31" s="172"/>
      <c r="G31" s="172"/>
      <c r="H31" s="172"/>
      <c r="I31" s="172"/>
      <c r="J31" s="172"/>
      <c r="K31" s="172"/>
      <c r="L31" s="172"/>
      <c r="M31" s="173"/>
      <c r="N31" s="173"/>
      <c r="O31" s="173"/>
      <c r="P31" s="173"/>
      <c r="Q31" s="173"/>
      <c r="R31" s="173"/>
      <c r="S31" s="173"/>
      <c r="T31" s="173"/>
      <c r="U31" s="173"/>
      <c r="V31" s="173"/>
      <c r="W31" s="174"/>
      <c r="X31" s="174"/>
      <c r="Y31" s="174"/>
      <c r="Z31" s="174"/>
      <c r="AA31" s="174"/>
      <c r="AB31" s="174"/>
      <c r="AC31" s="174"/>
      <c r="AD31" s="174"/>
      <c r="AE31" s="173"/>
      <c r="AF31" s="173"/>
      <c r="AG31" s="173"/>
      <c r="AH31" s="173"/>
      <c r="AI31" s="175"/>
      <c r="AJ31" s="173"/>
      <c r="AK31" s="173"/>
      <c r="AL31" s="173"/>
      <c r="AM31" s="173"/>
      <c r="AN31" s="176"/>
      <c r="AO31" s="176"/>
      <c r="AP31" s="176"/>
      <c r="AQ31" s="173"/>
      <c r="AR31" s="173"/>
      <c r="AS31" s="173"/>
      <c r="AT31" s="173"/>
      <c r="AU31" s="173"/>
      <c r="AV31" s="173"/>
      <c r="AW31" s="173"/>
      <c r="AX31" s="173"/>
      <c r="AY31" s="173"/>
      <c r="AZ31" s="173"/>
      <c r="BA31" s="173"/>
      <c r="BB31" s="173"/>
      <c r="BC31" s="170"/>
      <c r="BD31" s="121"/>
      <c r="BE31" s="1183"/>
      <c r="BF31" s="1381" t="s">
        <v>111</v>
      </c>
      <c r="BG31" s="1382"/>
      <c r="BH31" s="1382"/>
      <c r="BI31" s="1382"/>
      <c r="BJ31" s="1382"/>
      <c r="BK31" s="1383"/>
      <c r="BL31" s="1463">
        <f>IF('27nen'!G12="","",'27nen'!G12)</f>
      </c>
      <c r="BM31" s="1464"/>
      <c r="BN31" s="1464"/>
      <c r="BO31" s="1464"/>
      <c r="BP31" s="1464"/>
      <c r="BQ31" s="1464"/>
      <c r="BR31" s="1464"/>
      <c r="BS31" s="1464"/>
      <c r="BT31" s="1464"/>
      <c r="BU31" s="1464"/>
      <c r="BV31" s="1464"/>
      <c r="BW31" s="605" t="s">
        <v>113</v>
      </c>
      <c r="BX31" s="605"/>
      <c r="BY31" s="605"/>
      <c r="BZ31" s="605"/>
      <c r="CA31" s="605"/>
      <c r="CB31" s="605"/>
      <c r="CC31" s="605"/>
      <c r="CD31" s="605"/>
      <c r="CE31" s="605"/>
      <c r="CF31" s="1465">
        <f>IF('27nen'!G13="","",'27nen'!G13)</f>
      </c>
      <c r="CG31" s="1465"/>
      <c r="CH31" s="1465"/>
      <c r="CI31" s="1465"/>
      <c r="CJ31" s="1465"/>
      <c r="CK31" s="1465"/>
      <c r="CL31" s="1465"/>
      <c r="CM31" s="1465"/>
      <c r="CO31" s="173"/>
      <c r="CQ31" s="176"/>
      <c r="CR31" s="177"/>
      <c r="CS31" s="177"/>
      <c r="CT31" s="178"/>
      <c r="CU31" s="178"/>
      <c r="CV31" s="178"/>
      <c r="CW31" s="178"/>
      <c r="CX31" s="178"/>
      <c r="CY31" s="178"/>
      <c r="CZ31" s="178"/>
      <c r="DA31" s="178"/>
      <c r="DB31" s="178"/>
      <c r="DC31" s="178"/>
      <c r="DD31" s="178"/>
      <c r="DE31" s="179" t="s">
        <v>180</v>
      </c>
    </row>
    <row r="32" spans="1:109" ht="16.5" customHeight="1">
      <c r="A32" s="121"/>
      <c r="B32" s="180"/>
      <c r="C32" s="175"/>
      <c r="D32" s="175"/>
      <c r="E32" s="175"/>
      <c r="F32" s="172"/>
      <c r="G32" s="172"/>
      <c r="H32" s="172"/>
      <c r="I32" s="172"/>
      <c r="J32" s="172"/>
      <c r="K32" s="172"/>
      <c r="L32" s="172"/>
      <c r="M32" s="173"/>
      <c r="N32" s="173"/>
      <c r="O32" s="173"/>
      <c r="P32" s="173"/>
      <c r="Q32" s="173"/>
      <c r="R32" s="173"/>
      <c r="S32" s="173"/>
      <c r="T32" s="173"/>
      <c r="U32" s="173"/>
      <c r="V32" s="173"/>
      <c r="W32" s="174"/>
      <c r="X32" s="174"/>
      <c r="AA32" s="174"/>
      <c r="AB32" s="174"/>
      <c r="AC32" s="174"/>
      <c r="AD32" s="174"/>
      <c r="AE32" s="173"/>
      <c r="AF32" s="173"/>
      <c r="AG32" s="173"/>
      <c r="AH32" s="173"/>
      <c r="AI32" s="175"/>
      <c r="AJ32" s="173"/>
      <c r="AK32" s="173"/>
      <c r="AL32" s="173"/>
      <c r="AM32" s="173"/>
      <c r="AN32" s="176"/>
      <c r="AO32" s="176"/>
      <c r="AP32" s="176"/>
      <c r="AQ32" s="173"/>
      <c r="AR32" s="173"/>
      <c r="AS32" s="173"/>
      <c r="AT32" s="173"/>
      <c r="AU32" s="173"/>
      <c r="AV32" s="173"/>
      <c r="AW32" s="173"/>
      <c r="AX32" s="173"/>
      <c r="AY32" s="173"/>
      <c r="AZ32" s="173"/>
      <c r="BA32" s="173"/>
      <c r="BB32" s="173"/>
      <c r="BC32" s="121"/>
      <c r="BD32" s="121"/>
      <c r="BE32" s="180"/>
      <c r="BF32" s="175"/>
      <c r="BG32" s="175"/>
      <c r="BH32" s="175"/>
      <c r="BI32" s="172"/>
      <c r="BJ32" s="172"/>
      <c r="BK32" s="172"/>
      <c r="BL32" s="172"/>
      <c r="BM32" s="172"/>
      <c r="BN32" s="172"/>
      <c r="BO32" s="172"/>
      <c r="BP32" s="173"/>
      <c r="BQ32" s="173"/>
      <c r="BR32" s="173"/>
      <c r="BS32" s="173"/>
      <c r="BT32" s="173"/>
      <c r="BU32" s="173"/>
      <c r="BV32" s="173"/>
      <c r="BW32" s="173"/>
      <c r="BX32" s="173"/>
      <c r="BY32" s="173"/>
      <c r="BZ32" s="174"/>
      <c r="CA32" s="174"/>
      <c r="CB32" s="174"/>
      <c r="CC32" s="174"/>
      <c r="CD32" s="174"/>
      <c r="CE32" s="174"/>
      <c r="CN32" s="173"/>
      <c r="CO32" s="173"/>
      <c r="CP32" s="173"/>
      <c r="CQ32" s="176"/>
      <c r="CR32" s="176"/>
      <c r="CS32" s="176"/>
      <c r="CT32" s="173"/>
      <c r="CU32" s="173"/>
      <c r="CV32" s="173"/>
      <c r="CW32" s="173"/>
      <c r="CX32" s="173"/>
      <c r="CY32" s="173"/>
      <c r="CZ32" s="173"/>
      <c r="DA32" s="173"/>
      <c r="DB32" s="173"/>
      <c r="DC32" s="173"/>
      <c r="DD32" s="173"/>
      <c r="DE32" s="121"/>
    </row>
    <row r="33" spans="1:109" ht="16.5" customHeight="1">
      <c r="A33" s="121"/>
      <c r="B33" s="180"/>
      <c r="C33" s="175"/>
      <c r="D33" s="175"/>
      <c r="E33" s="175"/>
      <c r="F33" s="172"/>
      <c r="G33" s="172"/>
      <c r="H33" s="172"/>
      <c r="I33" s="172"/>
      <c r="J33" s="172"/>
      <c r="K33" s="172"/>
      <c r="L33" s="172"/>
      <c r="M33" s="173"/>
      <c r="N33" s="173"/>
      <c r="O33" s="173"/>
      <c r="P33" s="173"/>
      <c r="Q33" s="173"/>
      <c r="R33" s="173"/>
      <c r="S33" s="173"/>
      <c r="T33" s="173"/>
      <c r="U33" s="173"/>
      <c r="V33" s="173"/>
      <c r="W33" s="174"/>
      <c r="X33" s="174"/>
      <c r="AA33" s="174"/>
      <c r="AB33" s="174"/>
      <c r="AC33" s="174"/>
      <c r="AD33" s="174"/>
      <c r="AE33" s="173"/>
      <c r="AF33" s="173"/>
      <c r="AG33" s="173"/>
      <c r="AH33" s="173"/>
      <c r="AI33" s="175"/>
      <c r="AJ33" s="173"/>
      <c r="AK33" s="173"/>
      <c r="AL33" s="173"/>
      <c r="AM33" s="173"/>
      <c r="AN33" s="176"/>
      <c r="AO33" s="176"/>
      <c r="AP33" s="176"/>
      <c r="AQ33" s="173"/>
      <c r="AR33" s="173"/>
      <c r="AS33" s="173"/>
      <c r="AT33" s="173"/>
      <c r="AU33" s="173"/>
      <c r="AV33" s="173"/>
      <c r="AW33" s="173"/>
      <c r="AX33" s="173"/>
      <c r="AY33" s="173"/>
      <c r="AZ33" s="173"/>
      <c r="BA33" s="173"/>
      <c r="BB33" s="173"/>
      <c r="BC33" s="121"/>
      <c r="BD33" s="121"/>
      <c r="BE33" s="180"/>
      <c r="BF33" s="175"/>
      <c r="BG33" s="175"/>
      <c r="BH33" s="175"/>
      <c r="BI33" s="172"/>
      <c r="BJ33" s="172"/>
      <c r="BK33" s="172"/>
      <c r="BL33" s="172"/>
      <c r="BM33" s="172"/>
      <c r="BN33" s="172"/>
      <c r="BO33" s="172"/>
      <c r="BP33" s="173"/>
      <c r="BQ33" s="173"/>
      <c r="BR33" s="173"/>
      <c r="BS33" s="173"/>
      <c r="BT33" s="173"/>
      <c r="BU33" s="173"/>
      <c r="BV33" s="173"/>
      <c r="BW33" s="173"/>
      <c r="BX33" s="173"/>
      <c r="BY33" s="173"/>
      <c r="BZ33" s="174"/>
      <c r="CA33" s="174"/>
      <c r="CB33" s="174"/>
      <c r="CC33" s="174"/>
      <c r="CD33" s="174"/>
      <c r="CE33" s="174"/>
      <c r="CN33" s="173"/>
      <c r="CO33" s="173"/>
      <c r="CP33" s="173"/>
      <c r="CQ33" s="176"/>
      <c r="CR33" s="176"/>
      <c r="CS33" s="176"/>
      <c r="CT33" s="173"/>
      <c r="CU33" s="173"/>
      <c r="CV33" s="173"/>
      <c r="CW33" s="173"/>
      <c r="CX33" s="173"/>
      <c r="CY33" s="173"/>
      <c r="CZ33" s="173"/>
      <c r="DA33" s="173"/>
      <c r="DB33" s="173"/>
      <c r="DC33" s="173"/>
      <c r="DD33" s="173"/>
      <c r="DE33" s="121"/>
    </row>
    <row r="34" spans="1:109" ht="16.5" customHeight="1">
      <c r="A34" s="121"/>
      <c r="B34" s="180"/>
      <c r="C34" s="175"/>
      <c r="D34" s="175"/>
      <c r="E34" s="175"/>
      <c r="F34" s="172"/>
      <c r="G34" s="172"/>
      <c r="H34" s="172"/>
      <c r="I34" s="172"/>
      <c r="J34" s="172"/>
      <c r="K34" s="172"/>
      <c r="L34" s="172"/>
      <c r="M34" s="173"/>
      <c r="N34" s="173"/>
      <c r="O34" s="173"/>
      <c r="P34" s="173"/>
      <c r="Y34" s="174"/>
      <c r="Z34" s="174"/>
      <c r="AA34" s="174"/>
      <c r="AB34" s="174"/>
      <c r="AC34" s="174"/>
      <c r="AD34" s="174"/>
      <c r="AE34" s="173"/>
      <c r="AF34" s="173"/>
      <c r="AG34" s="173"/>
      <c r="AH34" s="173"/>
      <c r="AI34" s="175"/>
      <c r="AJ34" s="173"/>
      <c r="AK34" s="173"/>
      <c r="AL34" s="173"/>
      <c r="AM34" s="173"/>
      <c r="AN34" s="176"/>
      <c r="AO34" s="176"/>
      <c r="AP34" s="176"/>
      <c r="AQ34" s="173"/>
      <c r="AR34" s="173"/>
      <c r="AS34" s="173"/>
      <c r="AT34" s="173"/>
      <c r="AU34" s="173"/>
      <c r="AV34" s="173"/>
      <c r="AW34" s="173"/>
      <c r="AX34" s="173"/>
      <c r="AY34" s="173"/>
      <c r="AZ34" s="173"/>
      <c r="BA34" s="173"/>
      <c r="BB34" s="173"/>
      <c r="BC34" s="121"/>
      <c r="BD34" s="121"/>
      <c r="BE34" s="180"/>
      <c r="BF34" s="175"/>
      <c r="BG34" s="175"/>
      <c r="BH34" s="175"/>
      <c r="BI34" s="172"/>
      <c r="BJ34" s="173"/>
      <c r="BK34" s="176"/>
      <c r="DE34" s="121"/>
    </row>
    <row r="35" spans="1:109" ht="9" customHeight="1">
      <c r="A35" s="184"/>
      <c r="B35" s="184"/>
      <c r="C35" s="136"/>
      <c r="D35" s="136"/>
      <c r="E35" s="136"/>
      <c r="F35" s="181"/>
      <c r="G35" s="181"/>
      <c r="H35" s="181"/>
      <c r="I35" s="181"/>
      <c r="J35" s="181"/>
      <c r="K35" s="181"/>
      <c r="L35" s="181"/>
      <c r="M35" s="121"/>
      <c r="N35" s="121"/>
      <c r="O35" s="121"/>
      <c r="P35" s="121"/>
      <c r="Q35" s="121"/>
      <c r="R35" s="121"/>
      <c r="S35" s="121"/>
      <c r="T35" s="121"/>
      <c r="U35" s="121"/>
      <c r="V35" s="121"/>
      <c r="W35" s="182"/>
      <c r="X35" s="182"/>
      <c r="Y35" s="182"/>
      <c r="Z35" s="182"/>
      <c r="AA35" s="182"/>
      <c r="AB35" s="182"/>
      <c r="AC35" s="182"/>
      <c r="AD35" s="182"/>
      <c r="AE35" s="121"/>
      <c r="AF35" s="121"/>
      <c r="AG35" s="121"/>
      <c r="AH35" s="121"/>
      <c r="AI35" s="136"/>
      <c r="AJ35" s="121"/>
      <c r="AK35" s="121"/>
      <c r="AL35" s="121"/>
      <c r="AM35" s="121"/>
      <c r="AN35" s="183"/>
      <c r="AO35" s="183"/>
      <c r="AP35" s="183"/>
      <c r="AQ35" s="121"/>
      <c r="AR35" s="121"/>
      <c r="AS35" s="121"/>
      <c r="AT35" s="121"/>
      <c r="AU35" s="121"/>
      <c r="AV35" s="121"/>
      <c r="AW35" s="121"/>
      <c r="AX35" s="121"/>
      <c r="AY35" s="121"/>
      <c r="AZ35" s="121"/>
      <c r="BA35" s="121"/>
      <c r="BB35" s="121"/>
      <c r="BC35" s="185"/>
      <c r="BD35" s="121"/>
      <c r="BE35" s="184"/>
      <c r="BF35" s="136"/>
      <c r="BG35" s="136"/>
      <c r="BH35" s="136"/>
      <c r="BI35" s="181"/>
      <c r="BJ35" s="181"/>
      <c r="BK35" s="181"/>
      <c r="BL35" s="181"/>
      <c r="BM35" s="181"/>
      <c r="BN35" s="181"/>
      <c r="BO35" s="181"/>
      <c r="BP35" s="121"/>
      <c r="BQ35" s="121"/>
      <c r="BR35" s="121"/>
      <c r="BS35" s="121"/>
      <c r="BT35" s="121"/>
      <c r="BU35" s="121"/>
      <c r="BV35" s="121"/>
      <c r="BW35" s="121"/>
      <c r="BX35" s="121"/>
      <c r="BY35" s="121"/>
      <c r="BZ35" s="182"/>
      <c r="CA35" s="182"/>
      <c r="CB35" s="182"/>
      <c r="CC35" s="182"/>
      <c r="CD35" s="182"/>
      <c r="CE35" s="182"/>
      <c r="CF35" s="182"/>
      <c r="CG35" s="182"/>
      <c r="CH35" s="121"/>
      <c r="CI35" s="121"/>
      <c r="CJ35" s="121"/>
      <c r="CK35" s="121"/>
      <c r="CL35" s="136"/>
      <c r="CM35" s="121"/>
      <c r="CN35" s="121"/>
      <c r="CO35" s="121"/>
      <c r="CP35" s="121"/>
      <c r="CQ35" s="183"/>
      <c r="CR35" s="183"/>
      <c r="CS35" s="183"/>
      <c r="CT35" s="121"/>
      <c r="CU35" s="121"/>
      <c r="CV35" s="121"/>
      <c r="CW35" s="121"/>
      <c r="CX35" s="121"/>
      <c r="CY35" s="121"/>
      <c r="CZ35" s="121"/>
      <c r="DA35" s="121"/>
      <c r="DB35" s="121"/>
      <c r="DC35" s="121"/>
      <c r="DD35" s="121"/>
      <c r="DE35" s="121"/>
    </row>
    <row r="36" spans="1:109" ht="12.75" customHeight="1">
      <c r="A36" s="184"/>
      <c r="B36" s="184"/>
      <c r="C36" s="675" t="s">
        <v>347</v>
      </c>
      <c r="D36" s="675"/>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5"/>
      <c r="AE36" s="675"/>
      <c r="AF36" s="641" t="s">
        <v>348</v>
      </c>
      <c r="AG36" s="641"/>
      <c r="AH36" s="641"/>
      <c r="AI36" s="641"/>
      <c r="AJ36" s="641"/>
      <c r="AK36" s="641"/>
      <c r="AL36" s="641" t="s">
        <v>349</v>
      </c>
      <c r="AM36" s="641"/>
      <c r="AN36" s="641"/>
      <c r="AO36" s="641"/>
      <c r="AP36" s="641"/>
      <c r="AQ36" s="641"/>
      <c r="AR36" s="641"/>
      <c r="AS36" s="641"/>
      <c r="AT36" s="641"/>
      <c r="AU36" s="587" t="s">
        <v>350</v>
      </c>
      <c r="AV36" s="587"/>
      <c r="AW36" s="587"/>
      <c r="AX36" s="587"/>
      <c r="AY36" s="587"/>
      <c r="AZ36" s="587"/>
      <c r="BA36" s="587"/>
      <c r="BB36" s="587"/>
      <c r="BC36" s="185"/>
      <c r="BD36" s="121"/>
      <c r="BE36" s="184"/>
      <c r="BF36" s="136"/>
      <c r="BG36" s="136"/>
      <c r="BH36" s="136"/>
      <c r="BI36" s="181"/>
      <c r="BJ36" s="181"/>
      <c r="BK36" s="181"/>
      <c r="BL36" s="181"/>
      <c r="BM36" s="181"/>
      <c r="BN36" s="181"/>
      <c r="BO36" s="494" t="s">
        <v>164</v>
      </c>
      <c r="BP36" s="494"/>
      <c r="BQ36" s="494"/>
      <c r="BR36" s="1466">
        <f>+BR3</f>
        <v>27</v>
      </c>
      <c r="BS36" s="1466"/>
      <c r="BT36" s="1466"/>
      <c r="BU36" s="496" t="s">
        <v>165</v>
      </c>
      <c r="BV36" s="496"/>
      <c r="BW36" s="496"/>
      <c r="BX36" s="496"/>
      <c r="BY36" s="121"/>
      <c r="BZ36" s="182"/>
      <c r="CA36" s="490" t="s">
        <v>211</v>
      </c>
      <c r="CB36" s="490"/>
      <c r="CC36" s="490"/>
      <c r="CD36" s="490"/>
      <c r="CE36" s="490"/>
      <c r="CF36" s="490"/>
      <c r="CG36" s="490"/>
      <c r="CH36" s="490"/>
      <c r="CI36" s="490"/>
      <c r="CJ36" s="490"/>
      <c r="CK36" s="490"/>
      <c r="CL36" s="490"/>
      <c r="CM36" s="490"/>
      <c r="CN36" s="490"/>
      <c r="CO36" s="490"/>
      <c r="CP36" s="490"/>
      <c r="CQ36" s="490"/>
      <c r="CR36" s="490"/>
      <c r="CS36" s="490"/>
      <c r="CT36" s="490"/>
      <c r="CU36" s="121"/>
      <c r="CV36" s="121"/>
      <c r="CW36" s="121"/>
      <c r="CX36" s="121"/>
      <c r="CY36" s="121"/>
      <c r="CZ36" s="121"/>
      <c r="DA36" s="121"/>
      <c r="DB36" s="121"/>
      <c r="DC36" s="121"/>
      <c r="DD36" s="121"/>
      <c r="DE36" s="121"/>
    </row>
    <row r="37" spans="2:109" ht="28.5" customHeight="1">
      <c r="B37" s="742">
        <f>+B4</f>
        <v>28</v>
      </c>
      <c r="C37" s="816"/>
      <c r="D37" s="817"/>
      <c r="E37" s="817"/>
      <c r="F37" s="817"/>
      <c r="G37" s="271"/>
      <c r="H37" s="271"/>
      <c r="I37" s="818"/>
      <c r="J37" s="818"/>
      <c r="K37" s="818"/>
      <c r="L37" s="818"/>
      <c r="M37" s="271"/>
      <c r="N37" s="818"/>
      <c r="O37" s="818"/>
      <c r="P37" s="818"/>
      <c r="Q37" s="818"/>
      <c r="R37" s="818"/>
      <c r="S37" s="818"/>
      <c r="T37" s="818"/>
      <c r="U37" s="818"/>
      <c r="V37" s="818"/>
      <c r="W37" s="818"/>
      <c r="X37" s="1035"/>
      <c r="Y37" s="1035"/>
      <c r="Z37" s="1035"/>
      <c r="AA37" s="1035"/>
      <c r="AB37" s="1035"/>
      <c r="AC37" s="1035"/>
      <c r="AD37" s="272"/>
      <c r="AE37" s="267"/>
      <c r="AF37" s="882"/>
      <c r="AG37" s="883"/>
      <c r="AH37" s="883"/>
      <c r="AI37" s="883"/>
      <c r="AJ37" s="883"/>
      <c r="AK37" s="884"/>
      <c r="AL37" s="882"/>
      <c r="AM37" s="883"/>
      <c r="AN37" s="883"/>
      <c r="AO37" s="883"/>
      <c r="AP37" s="883"/>
      <c r="AQ37" s="883"/>
      <c r="AR37" s="883"/>
      <c r="AS37" s="883"/>
      <c r="AT37" s="884"/>
      <c r="AU37" s="882"/>
      <c r="AV37" s="883"/>
      <c r="AW37" s="883"/>
      <c r="AX37" s="883"/>
      <c r="AY37" s="883"/>
      <c r="AZ37" s="883"/>
      <c r="BA37" s="883"/>
      <c r="BB37" s="884"/>
      <c r="BC37" s="185"/>
      <c r="BD37" s="115"/>
      <c r="BE37" s="116"/>
      <c r="BF37" s="117"/>
      <c r="BG37" s="117"/>
      <c r="BH37" s="117"/>
      <c r="BI37" s="117"/>
      <c r="BJ37" s="118"/>
      <c r="BO37" s="495"/>
      <c r="BP37" s="495"/>
      <c r="BQ37" s="495"/>
      <c r="BR37" s="1467"/>
      <c r="BS37" s="1467"/>
      <c r="BT37" s="1467"/>
      <c r="BU37" s="497"/>
      <c r="BV37" s="497"/>
      <c r="BW37" s="497"/>
      <c r="BX37" s="497"/>
      <c r="BZ37" s="120"/>
      <c r="CA37" s="491"/>
      <c r="CB37" s="491"/>
      <c r="CC37" s="491"/>
      <c r="CD37" s="491"/>
      <c r="CE37" s="491"/>
      <c r="CF37" s="491"/>
      <c r="CG37" s="491"/>
      <c r="CH37" s="491"/>
      <c r="CI37" s="491"/>
      <c r="CJ37" s="491"/>
      <c r="CK37" s="491"/>
      <c r="CL37" s="491"/>
      <c r="CM37" s="491"/>
      <c r="CN37" s="491"/>
      <c r="CO37" s="491"/>
      <c r="CP37" s="491"/>
      <c r="CQ37" s="491"/>
      <c r="CR37" s="491"/>
      <c r="CS37" s="491"/>
      <c r="CT37" s="491"/>
      <c r="CU37" s="122"/>
      <c r="CV37" s="122"/>
      <c r="CW37" s="122"/>
      <c r="CX37" s="122"/>
      <c r="CY37" s="122"/>
      <c r="CZ37" s="122"/>
      <c r="DA37" s="122"/>
      <c r="DB37" s="122"/>
      <c r="DC37" s="122"/>
      <c r="DD37" s="122"/>
      <c r="DE37" s="122"/>
    </row>
    <row r="38" spans="1:109" ht="21.75" customHeight="1" thickBot="1">
      <c r="A38" s="212"/>
      <c r="B38" s="742"/>
      <c r="C38" s="825" t="s">
        <v>285</v>
      </c>
      <c r="D38" s="826"/>
      <c r="E38" s="826"/>
      <c r="F38" s="827"/>
      <c r="G38" s="834" t="s">
        <v>48</v>
      </c>
      <c r="H38" s="834"/>
      <c r="I38" s="834"/>
      <c r="J38" s="834"/>
      <c r="K38" s="819"/>
      <c r="L38" s="820"/>
      <c r="M38" s="820"/>
      <c r="N38" s="820"/>
      <c r="O38" s="820"/>
      <c r="P38" s="820"/>
      <c r="Q38" s="820"/>
      <c r="R38" s="820"/>
      <c r="S38" s="820"/>
      <c r="T38" s="820"/>
      <c r="U38" s="820"/>
      <c r="V38" s="820"/>
      <c r="W38" s="820"/>
      <c r="X38" s="820"/>
      <c r="Y38" s="820"/>
      <c r="Z38" s="820"/>
      <c r="AA38" s="820"/>
      <c r="AB38" s="820"/>
      <c r="AC38" s="820"/>
      <c r="AD38" s="820"/>
      <c r="AE38" s="820"/>
      <c r="AF38" s="820"/>
      <c r="AG38" s="821"/>
      <c r="AH38" s="872" t="s">
        <v>166</v>
      </c>
      <c r="AI38" s="873"/>
      <c r="AJ38" s="1042" t="s">
        <v>49</v>
      </c>
      <c r="AK38" s="1043"/>
      <c r="AL38" s="1043"/>
      <c r="AM38" s="1043"/>
      <c r="AN38" s="1036">
        <f>IF($AN$5="","",$AN$5)</f>
      </c>
      <c r="AO38" s="1036"/>
      <c r="AP38" s="1036"/>
      <c r="AQ38" s="1036"/>
      <c r="AR38" s="1036"/>
      <c r="AS38" s="1036"/>
      <c r="AT38" s="1036"/>
      <c r="AU38" s="1036"/>
      <c r="AV38" s="1036"/>
      <c r="AW38" s="1036"/>
      <c r="AX38" s="1036"/>
      <c r="AY38" s="1036"/>
      <c r="AZ38" s="1036"/>
      <c r="BA38" s="1036"/>
      <c r="BB38" s="1037"/>
      <c r="BC38" s="186"/>
      <c r="BD38" s="121"/>
      <c r="BE38" s="124"/>
      <c r="BF38" s="460" t="s">
        <v>285</v>
      </c>
      <c r="BG38" s="461"/>
      <c r="BH38" s="461"/>
      <c r="BI38" s="462"/>
      <c r="BJ38" s="1238" t="s">
        <v>167</v>
      </c>
      <c r="BK38" s="1453">
        <f>IF($H$6="","",$H$6)</f>
      </c>
      <c r="BL38" s="1454"/>
      <c r="BM38" s="1454"/>
      <c r="BN38" s="1454"/>
      <c r="BO38" s="1454"/>
      <c r="BP38" s="1454"/>
      <c r="BQ38" s="1454"/>
      <c r="BR38" s="1454"/>
      <c r="BS38" s="1454"/>
      <c r="BT38" s="1454"/>
      <c r="BU38" s="1454"/>
      <c r="BV38" s="1454"/>
      <c r="BW38" s="1454"/>
      <c r="BX38" s="1454"/>
      <c r="BY38" s="1454"/>
      <c r="BZ38" s="1454"/>
      <c r="CA38" s="1454"/>
      <c r="CB38" s="1454"/>
      <c r="CC38" s="1454"/>
      <c r="CD38" s="1454"/>
      <c r="CE38" s="1454"/>
      <c r="CF38" s="1454"/>
      <c r="CG38" s="1454"/>
      <c r="CH38" s="1454"/>
      <c r="CI38" s="1454"/>
      <c r="CJ38" s="1455"/>
      <c r="CK38" s="1375" t="s">
        <v>166</v>
      </c>
      <c r="CL38" s="1376"/>
      <c r="CM38" s="1132" t="s">
        <v>49</v>
      </c>
      <c r="CN38" s="1133"/>
      <c r="CO38" s="1133"/>
      <c r="CP38" s="1133"/>
      <c r="CQ38" s="1127">
        <f>IF($AN$5="","",$AN$5)</f>
      </c>
      <c r="CR38" s="1127"/>
      <c r="CS38" s="1127"/>
      <c r="CT38" s="1127"/>
      <c r="CU38" s="1127"/>
      <c r="CV38" s="1127"/>
      <c r="CW38" s="1127"/>
      <c r="CX38" s="1127"/>
      <c r="CY38" s="1127"/>
      <c r="CZ38" s="1127"/>
      <c r="DA38" s="1127"/>
      <c r="DB38" s="1127"/>
      <c r="DC38" s="1127"/>
      <c r="DD38" s="1127"/>
      <c r="DE38" s="1128"/>
    </row>
    <row r="39" spans="1:109" ht="24.75" customHeight="1" thickBot="1">
      <c r="A39" s="134"/>
      <c r="B39" s="224"/>
      <c r="C39" s="828"/>
      <c r="D39" s="829"/>
      <c r="E39" s="829"/>
      <c r="F39" s="830"/>
      <c r="G39" s="755" t="s">
        <v>168</v>
      </c>
      <c r="H39" s="1410">
        <f>IF($H$6="","",$H$6)</f>
      </c>
      <c r="I39" s="1411"/>
      <c r="J39" s="1411"/>
      <c r="K39" s="1411"/>
      <c r="L39" s="1411"/>
      <c r="M39" s="1411"/>
      <c r="N39" s="1411"/>
      <c r="O39" s="1411"/>
      <c r="P39" s="1411"/>
      <c r="Q39" s="1411"/>
      <c r="R39" s="1411"/>
      <c r="S39" s="1411"/>
      <c r="T39" s="1411"/>
      <c r="U39" s="1411"/>
      <c r="V39" s="1411"/>
      <c r="W39" s="1411"/>
      <c r="X39" s="1411"/>
      <c r="Y39" s="1411"/>
      <c r="Z39" s="1411"/>
      <c r="AA39" s="1411"/>
      <c r="AB39" s="1411"/>
      <c r="AC39" s="1411"/>
      <c r="AD39" s="1411"/>
      <c r="AE39" s="1411"/>
      <c r="AF39" s="1411"/>
      <c r="AG39" s="1412"/>
      <c r="AH39" s="874"/>
      <c r="AI39" s="875"/>
      <c r="AJ39" s="1384" t="s">
        <v>50</v>
      </c>
      <c r="AK39" s="1385"/>
      <c r="AL39" s="1385"/>
      <c r="AM39" s="187"/>
      <c r="AN39" s="187"/>
      <c r="AO39" s="1039">
        <f>IF($AO$6="","",$AO$6)</f>
      </c>
      <c r="AP39" s="1039"/>
      <c r="AQ39" s="1039"/>
      <c r="AR39" s="1039"/>
      <c r="AS39" s="1039"/>
      <c r="AT39" s="1039"/>
      <c r="AU39" s="1447"/>
      <c r="AV39" s="1038">
        <f>IF($AV$6="","",$AV$6)</f>
      </c>
      <c r="AW39" s="1039"/>
      <c r="AX39" s="1039"/>
      <c r="AY39" s="1039"/>
      <c r="AZ39" s="1039"/>
      <c r="BA39" s="1039"/>
      <c r="BB39" s="1040"/>
      <c r="BC39" s="188"/>
      <c r="BD39" s="133"/>
      <c r="BE39" s="127"/>
      <c r="BF39" s="463"/>
      <c r="BG39" s="464"/>
      <c r="BH39" s="464"/>
      <c r="BI39" s="465"/>
      <c r="BJ39" s="1239"/>
      <c r="BK39" s="1456"/>
      <c r="BL39" s="1457"/>
      <c r="BM39" s="1457"/>
      <c r="BN39" s="1457"/>
      <c r="BO39" s="1457"/>
      <c r="BP39" s="1457"/>
      <c r="BQ39" s="1457"/>
      <c r="BR39" s="1457"/>
      <c r="BS39" s="1457"/>
      <c r="BT39" s="1457"/>
      <c r="BU39" s="1457"/>
      <c r="BV39" s="1457"/>
      <c r="BW39" s="1457"/>
      <c r="BX39" s="1457"/>
      <c r="BY39" s="1457"/>
      <c r="BZ39" s="1457"/>
      <c r="CA39" s="1457"/>
      <c r="CB39" s="1457"/>
      <c r="CC39" s="1457"/>
      <c r="CD39" s="1457"/>
      <c r="CE39" s="1457"/>
      <c r="CF39" s="1457"/>
      <c r="CG39" s="1457"/>
      <c r="CH39" s="1457"/>
      <c r="CI39" s="1457"/>
      <c r="CJ39" s="1458"/>
      <c r="CK39" s="1219"/>
      <c r="CL39" s="1220"/>
      <c r="CM39" s="1132" t="s">
        <v>50</v>
      </c>
      <c r="CN39" s="1133"/>
      <c r="CO39" s="1133"/>
      <c r="CP39" s="129"/>
      <c r="CQ39" s="130"/>
      <c r="CR39" s="1137">
        <f>IF($AO$6="","",$AO$6)</f>
      </c>
      <c r="CS39" s="1137"/>
      <c r="CT39" s="1137"/>
      <c r="CU39" s="1137"/>
      <c r="CV39" s="1137"/>
      <c r="CW39" s="1137"/>
      <c r="CX39" s="1137"/>
      <c r="CY39" s="1137">
        <f>IF($AV$6="","",$AV$6)</f>
      </c>
      <c r="CZ39" s="1137"/>
      <c r="DA39" s="1137"/>
      <c r="DB39" s="1137"/>
      <c r="DC39" s="1137"/>
      <c r="DD39" s="1137"/>
      <c r="DE39" s="1138"/>
    </row>
    <row r="40" spans="1:109" ht="14.25" customHeight="1">
      <c r="A40" s="121"/>
      <c r="B40" s="744" t="s">
        <v>217</v>
      </c>
      <c r="C40" s="828"/>
      <c r="D40" s="829"/>
      <c r="E40" s="829"/>
      <c r="F40" s="830"/>
      <c r="G40" s="756"/>
      <c r="H40" s="1413"/>
      <c r="I40" s="902"/>
      <c r="J40" s="902"/>
      <c r="K40" s="902"/>
      <c r="L40" s="902"/>
      <c r="M40" s="902"/>
      <c r="N40" s="902"/>
      <c r="O40" s="902"/>
      <c r="P40" s="902"/>
      <c r="Q40" s="902"/>
      <c r="R40" s="902"/>
      <c r="S40" s="902"/>
      <c r="T40" s="902"/>
      <c r="U40" s="902"/>
      <c r="V40" s="902"/>
      <c r="W40" s="902"/>
      <c r="X40" s="902"/>
      <c r="Y40" s="902"/>
      <c r="Z40" s="902"/>
      <c r="AA40" s="902"/>
      <c r="AB40" s="902"/>
      <c r="AC40" s="902"/>
      <c r="AD40" s="902"/>
      <c r="AE40" s="902"/>
      <c r="AF40" s="902"/>
      <c r="AG40" s="1414"/>
      <c r="AH40" s="874"/>
      <c r="AI40" s="875"/>
      <c r="AJ40" s="811" t="s">
        <v>51</v>
      </c>
      <c r="AK40" s="812"/>
      <c r="AL40" s="812"/>
      <c r="AM40" s="812"/>
      <c r="AN40" s="812"/>
      <c r="AO40" s="866">
        <f>IF($AO$7="","",$AO$7)</f>
      </c>
      <c r="AP40" s="866"/>
      <c r="AQ40" s="866"/>
      <c r="AR40" s="866"/>
      <c r="AS40" s="866"/>
      <c r="AT40" s="866"/>
      <c r="AU40" s="866"/>
      <c r="AV40" s="866">
        <f>IF($AV$7="","",$AV$7)</f>
      </c>
      <c r="AW40" s="866"/>
      <c r="AX40" s="866"/>
      <c r="AY40" s="866"/>
      <c r="AZ40" s="866"/>
      <c r="BA40" s="866"/>
      <c r="BB40" s="867"/>
      <c r="BC40" s="186"/>
      <c r="BD40" s="121"/>
      <c r="BE40" s="131"/>
      <c r="BF40" s="463"/>
      <c r="BG40" s="464"/>
      <c r="BH40" s="464"/>
      <c r="BI40" s="465"/>
      <c r="BJ40" s="1239"/>
      <c r="BK40" s="1456"/>
      <c r="BL40" s="1457"/>
      <c r="BM40" s="1457"/>
      <c r="BN40" s="1457"/>
      <c r="BO40" s="1457"/>
      <c r="BP40" s="1457"/>
      <c r="BQ40" s="1457"/>
      <c r="BR40" s="1457"/>
      <c r="BS40" s="1457"/>
      <c r="BT40" s="1457"/>
      <c r="BU40" s="1457"/>
      <c r="BV40" s="1457"/>
      <c r="BW40" s="1457"/>
      <c r="BX40" s="1457"/>
      <c r="BY40" s="1457"/>
      <c r="BZ40" s="1457"/>
      <c r="CA40" s="1457"/>
      <c r="CB40" s="1457"/>
      <c r="CC40" s="1457"/>
      <c r="CD40" s="1457"/>
      <c r="CE40" s="1457"/>
      <c r="CF40" s="1457"/>
      <c r="CG40" s="1457"/>
      <c r="CH40" s="1457"/>
      <c r="CI40" s="1457"/>
      <c r="CJ40" s="1458"/>
      <c r="CK40" s="1219"/>
      <c r="CL40" s="1220"/>
      <c r="CM40" s="1448" t="s">
        <v>51</v>
      </c>
      <c r="CN40" s="1449"/>
      <c r="CO40" s="1449"/>
      <c r="CP40" s="1449"/>
      <c r="CQ40" s="1449"/>
      <c r="CR40" s="1139">
        <f>IF($AO$7="","",$AO$7)</f>
      </c>
      <c r="CS40" s="1139"/>
      <c r="CT40" s="1139"/>
      <c r="CU40" s="1139"/>
      <c r="CV40" s="1139"/>
      <c r="CW40" s="1139"/>
      <c r="CX40" s="1139"/>
      <c r="CY40" s="1139">
        <f>IF($AV$7="","",$AV$7)</f>
      </c>
      <c r="CZ40" s="1139"/>
      <c r="DA40" s="1139"/>
      <c r="DB40" s="1139"/>
      <c r="DC40" s="1139"/>
      <c r="DD40" s="1139"/>
      <c r="DE40" s="1140"/>
    </row>
    <row r="41" spans="1:109" ht="27.75">
      <c r="A41" s="125"/>
      <c r="B41" s="744"/>
      <c r="C41" s="831"/>
      <c r="D41" s="832"/>
      <c r="E41" s="832"/>
      <c r="F41" s="833"/>
      <c r="G41" s="757"/>
      <c r="H41" s="1415"/>
      <c r="I41" s="1416"/>
      <c r="J41" s="1416"/>
      <c r="K41" s="1416"/>
      <c r="L41" s="1416"/>
      <c r="M41" s="1416"/>
      <c r="N41" s="1416"/>
      <c r="O41" s="1416"/>
      <c r="P41" s="1416"/>
      <c r="Q41" s="1416"/>
      <c r="R41" s="1416"/>
      <c r="S41" s="1416"/>
      <c r="T41" s="1416"/>
      <c r="U41" s="1416"/>
      <c r="V41" s="1416"/>
      <c r="W41" s="1416"/>
      <c r="X41" s="1416"/>
      <c r="Y41" s="1416"/>
      <c r="Z41" s="1416"/>
      <c r="AA41" s="1416"/>
      <c r="AB41" s="1416"/>
      <c r="AC41" s="1416"/>
      <c r="AD41" s="1416"/>
      <c r="AE41" s="1416"/>
      <c r="AF41" s="1416"/>
      <c r="AG41" s="1417"/>
      <c r="AH41" s="876"/>
      <c r="AI41" s="877"/>
      <c r="AJ41" s="870">
        <f>IF($AJ$8="","",$AJ$8)</f>
      </c>
      <c r="AK41" s="871"/>
      <c r="AL41" s="871"/>
      <c r="AM41" s="871"/>
      <c r="AN41" s="871"/>
      <c r="AO41" s="868"/>
      <c r="AP41" s="868"/>
      <c r="AQ41" s="868"/>
      <c r="AR41" s="868"/>
      <c r="AS41" s="868"/>
      <c r="AT41" s="868"/>
      <c r="AU41" s="868"/>
      <c r="AV41" s="868"/>
      <c r="AW41" s="868"/>
      <c r="AX41" s="868"/>
      <c r="AY41" s="868"/>
      <c r="AZ41" s="868"/>
      <c r="BA41" s="868"/>
      <c r="BB41" s="869"/>
      <c r="BC41" s="188"/>
      <c r="BD41" s="133"/>
      <c r="BE41" s="131"/>
      <c r="BF41" s="466"/>
      <c r="BG41" s="467"/>
      <c r="BH41" s="467"/>
      <c r="BI41" s="468"/>
      <c r="BJ41" s="1240"/>
      <c r="BK41" s="1459"/>
      <c r="BL41" s="1460"/>
      <c r="BM41" s="1460"/>
      <c r="BN41" s="1460"/>
      <c r="BO41" s="1460"/>
      <c r="BP41" s="1460"/>
      <c r="BQ41" s="1460"/>
      <c r="BR41" s="1460"/>
      <c r="BS41" s="1460"/>
      <c r="BT41" s="1460"/>
      <c r="BU41" s="1460"/>
      <c r="BV41" s="1460"/>
      <c r="BW41" s="1460"/>
      <c r="BX41" s="1460"/>
      <c r="BY41" s="1460"/>
      <c r="BZ41" s="1460"/>
      <c r="CA41" s="1460"/>
      <c r="CB41" s="1460"/>
      <c r="CC41" s="1460"/>
      <c r="CD41" s="1460"/>
      <c r="CE41" s="1460"/>
      <c r="CF41" s="1460"/>
      <c r="CG41" s="1460"/>
      <c r="CH41" s="1460"/>
      <c r="CI41" s="1460"/>
      <c r="CJ41" s="1461"/>
      <c r="CK41" s="1289"/>
      <c r="CL41" s="1290"/>
      <c r="CM41" s="1143">
        <f>IF($AJ$8="","",$AJ$8)</f>
      </c>
      <c r="CN41" s="1144"/>
      <c r="CO41" s="1144"/>
      <c r="CP41" s="1144"/>
      <c r="CQ41" s="1144"/>
      <c r="CR41" s="1141"/>
      <c r="CS41" s="1141"/>
      <c r="CT41" s="1141"/>
      <c r="CU41" s="1141"/>
      <c r="CV41" s="1141"/>
      <c r="CW41" s="1141"/>
      <c r="CX41" s="1141"/>
      <c r="CY41" s="1141"/>
      <c r="CZ41" s="1141"/>
      <c r="DA41" s="1141"/>
      <c r="DB41" s="1141"/>
      <c r="DC41" s="1141"/>
      <c r="DD41" s="1141"/>
      <c r="DE41" s="1142"/>
    </row>
    <row r="42" spans="1:109" ht="24" customHeight="1" thickBot="1">
      <c r="A42" s="134"/>
      <c r="B42" s="744"/>
      <c r="C42" s="662" t="s">
        <v>52</v>
      </c>
      <c r="D42" s="663"/>
      <c r="E42" s="663"/>
      <c r="F42" s="663"/>
      <c r="G42" s="663"/>
      <c r="H42" s="663"/>
      <c r="I42" s="663"/>
      <c r="J42" s="663"/>
      <c r="K42" s="663"/>
      <c r="L42" s="664"/>
      <c r="M42" s="822" t="s">
        <v>53</v>
      </c>
      <c r="N42" s="823"/>
      <c r="O42" s="823"/>
      <c r="P42" s="823"/>
      <c r="Q42" s="823"/>
      <c r="R42" s="823"/>
      <c r="S42" s="823"/>
      <c r="T42" s="823"/>
      <c r="U42" s="823"/>
      <c r="V42" s="823"/>
      <c r="W42" s="823"/>
      <c r="X42" s="823"/>
      <c r="Y42" s="823"/>
      <c r="Z42" s="823"/>
      <c r="AA42" s="824"/>
      <c r="AB42" s="822" t="s">
        <v>21</v>
      </c>
      <c r="AC42" s="823"/>
      <c r="AD42" s="823"/>
      <c r="AE42" s="823"/>
      <c r="AF42" s="823"/>
      <c r="AG42" s="823"/>
      <c r="AH42" s="823"/>
      <c r="AI42" s="824"/>
      <c r="AJ42" s="662" t="s">
        <v>54</v>
      </c>
      <c r="AK42" s="663"/>
      <c r="AL42" s="663"/>
      <c r="AM42" s="663"/>
      <c r="AN42" s="663"/>
      <c r="AO42" s="663"/>
      <c r="AP42" s="663"/>
      <c r="AQ42" s="663"/>
      <c r="AR42" s="663"/>
      <c r="AS42" s="664"/>
      <c r="AT42" s="662" t="s">
        <v>55</v>
      </c>
      <c r="AU42" s="663"/>
      <c r="AV42" s="663"/>
      <c r="AW42" s="663"/>
      <c r="AX42" s="663"/>
      <c r="AY42" s="663"/>
      <c r="AZ42" s="663"/>
      <c r="BA42" s="663"/>
      <c r="BB42" s="664"/>
      <c r="BC42" s="186"/>
      <c r="BD42" s="121"/>
      <c r="BE42" s="131"/>
      <c r="BF42" s="621" t="s">
        <v>52</v>
      </c>
      <c r="BG42" s="621"/>
      <c r="BH42" s="621"/>
      <c r="BI42" s="621"/>
      <c r="BJ42" s="621"/>
      <c r="BK42" s="621"/>
      <c r="BL42" s="621"/>
      <c r="BM42" s="621"/>
      <c r="BN42" s="621"/>
      <c r="BO42" s="621"/>
      <c r="BP42" s="1377" t="s">
        <v>53</v>
      </c>
      <c r="BQ42" s="1378"/>
      <c r="BR42" s="1378"/>
      <c r="BS42" s="1378"/>
      <c r="BT42" s="1378"/>
      <c r="BU42" s="1378"/>
      <c r="BV42" s="1378"/>
      <c r="BW42" s="1378"/>
      <c r="BX42" s="1378"/>
      <c r="BY42" s="1378"/>
      <c r="BZ42" s="1378"/>
      <c r="CA42" s="1378"/>
      <c r="CB42" s="1378"/>
      <c r="CC42" s="1378"/>
      <c r="CD42" s="1379"/>
      <c r="CE42" s="1377" t="s">
        <v>21</v>
      </c>
      <c r="CF42" s="1378"/>
      <c r="CG42" s="1378"/>
      <c r="CH42" s="1378"/>
      <c r="CI42" s="1378"/>
      <c r="CJ42" s="1378"/>
      <c r="CK42" s="1378"/>
      <c r="CL42" s="1379"/>
      <c r="CM42" s="621" t="s">
        <v>54</v>
      </c>
      <c r="CN42" s="621"/>
      <c r="CO42" s="621"/>
      <c r="CP42" s="621"/>
      <c r="CQ42" s="621"/>
      <c r="CR42" s="621"/>
      <c r="CS42" s="621"/>
      <c r="CT42" s="621"/>
      <c r="CU42" s="621"/>
      <c r="CV42" s="621"/>
      <c r="CW42" s="621" t="s">
        <v>55</v>
      </c>
      <c r="CX42" s="621"/>
      <c r="CY42" s="621"/>
      <c r="CZ42" s="621"/>
      <c r="DA42" s="621"/>
      <c r="DB42" s="621"/>
      <c r="DC42" s="621"/>
      <c r="DD42" s="621"/>
      <c r="DE42" s="621"/>
    </row>
    <row r="43" spans="1:109" ht="23.25">
      <c r="A43" s="121"/>
      <c r="B43" s="744"/>
      <c r="C43" s="1419" t="s">
        <v>56</v>
      </c>
      <c r="D43" s="1420"/>
      <c r="E43" s="1420"/>
      <c r="F43" s="1420"/>
      <c r="G43" s="1420"/>
      <c r="H43" s="1420"/>
      <c r="I43" s="1420"/>
      <c r="J43" s="1420"/>
      <c r="K43" s="1420"/>
      <c r="L43" s="1420"/>
      <c r="M43" s="189" t="s">
        <v>194</v>
      </c>
      <c r="N43" s="1034">
        <f>IF($N$10="","",$N$10)</f>
      </c>
      <c r="O43" s="1034"/>
      <c r="P43" s="1034"/>
      <c r="Q43" s="1034"/>
      <c r="R43" s="1034"/>
      <c r="S43" s="1034"/>
      <c r="T43" s="1034"/>
      <c r="U43" s="1034"/>
      <c r="V43" s="1034"/>
      <c r="W43" s="1034"/>
      <c r="X43" s="1034"/>
      <c r="Y43" s="1034"/>
      <c r="Z43" s="683" t="s">
        <v>195</v>
      </c>
      <c r="AA43" s="1418"/>
      <c r="AB43" s="806" t="s">
        <v>196</v>
      </c>
      <c r="AC43" s="683"/>
      <c r="AD43" s="683"/>
      <c r="AE43" s="683"/>
      <c r="AF43" s="683"/>
      <c r="AG43" s="683"/>
      <c r="AH43" s="683"/>
      <c r="AI43" s="731"/>
      <c r="AJ43" s="813" t="s">
        <v>57</v>
      </c>
      <c r="AK43" s="813"/>
      <c r="AL43" s="813"/>
      <c r="AM43" s="813"/>
      <c r="AN43" s="813"/>
      <c r="AO43" s="813"/>
      <c r="AP43" s="813"/>
      <c r="AQ43" s="813"/>
      <c r="AR43" s="813"/>
      <c r="AS43" s="813"/>
      <c r="AT43" s="190" t="s">
        <v>58</v>
      </c>
      <c r="AU43" s="1041">
        <f>IF($AU$10="","",$AU$10)</f>
      </c>
      <c r="AV43" s="1041"/>
      <c r="AW43" s="1041"/>
      <c r="AX43" s="1041"/>
      <c r="AY43" s="1041"/>
      <c r="AZ43" s="1041"/>
      <c r="BA43" s="1041"/>
      <c r="BB43" s="191" t="s">
        <v>57</v>
      </c>
      <c r="BC43" s="188"/>
      <c r="BD43" s="133"/>
      <c r="BE43" s="131"/>
      <c r="BF43" s="1462" t="s">
        <v>56</v>
      </c>
      <c r="BG43" s="1462"/>
      <c r="BH43" s="1462"/>
      <c r="BI43" s="1462"/>
      <c r="BJ43" s="1462"/>
      <c r="BK43" s="1462"/>
      <c r="BL43" s="1462"/>
      <c r="BM43" s="1462"/>
      <c r="BN43" s="1462"/>
      <c r="BO43" s="1462"/>
      <c r="BP43" s="220" t="s">
        <v>197</v>
      </c>
      <c r="BQ43" s="1237">
        <f>IF($N$10="","",$N$10)</f>
      </c>
      <c r="BR43" s="1237"/>
      <c r="BS43" s="1237"/>
      <c r="BT43" s="1237"/>
      <c r="BU43" s="1237"/>
      <c r="BV43" s="1237"/>
      <c r="BW43" s="1237"/>
      <c r="BX43" s="1237"/>
      <c r="BY43" s="1237"/>
      <c r="BZ43" s="1237"/>
      <c r="CA43" s="1237"/>
      <c r="CB43" s="1237"/>
      <c r="CC43" s="1159" t="s">
        <v>195</v>
      </c>
      <c r="CD43" s="1047"/>
      <c r="CE43" s="1158" t="s">
        <v>198</v>
      </c>
      <c r="CF43" s="1159"/>
      <c r="CG43" s="1159"/>
      <c r="CH43" s="1159"/>
      <c r="CI43" s="1159"/>
      <c r="CJ43" s="1159"/>
      <c r="CK43" s="1159"/>
      <c r="CL43" s="1047"/>
      <c r="CM43" s="1145" t="s">
        <v>57</v>
      </c>
      <c r="CN43" s="1146"/>
      <c r="CO43" s="1146"/>
      <c r="CP43" s="1146"/>
      <c r="CQ43" s="1146"/>
      <c r="CR43" s="1146"/>
      <c r="CS43" s="1146"/>
      <c r="CT43" s="1146"/>
      <c r="CU43" s="1146"/>
      <c r="CV43" s="1147"/>
      <c r="CW43" s="142" t="s">
        <v>58</v>
      </c>
      <c r="CX43" s="1134">
        <f>IF($AU$10="","",$AU$10)</f>
      </c>
      <c r="CY43" s="1134"/>
      <c r="CZ43" s="1134"/>
      <c r="DA43" s="1134"/>
      <c r="DB43" s="1134"/>
      <c r="DC43" s="1134"/>
      <c r="DD43" s="1134"/>
      <c r="DE43" s="141" t="s">
        <v>57</v>
      </c>
    </row>
    <row r="44" spans="1:109" ht="38.25" customHeight="1" thickBot="1">
      <c r="A44" s="143"/>
      <c r="B44" s="744"/>
      <c r="C44" s="1421"/>
      <c r="D44" s="1422"/>
      <c r="E44" s="1422"/>
      <c r="F44" s="1422"/>
      <c r="G44" s="1422"/>
      <c r="H44" s="1422"/>
      <c r="I44" s="1422"/>
      <c r="J44" s="1422"/>
      <c r="K44" s="1422"/>
      <c r="L44" s="1422"/>
      <c r="M44" s="698">
        <f>IF($M$11="","",$M$11)</f>
        <v>0</v>
      </c>
      <c r="N44" s="699"/>
      <c r="O44" s="699"/>
      <c r="P44" s="699"/>
      <c r="Q44" s="699"/>
      <c r="R44" s="699"/>
      <c r="S44" s="699"/>
      <c r="T44" s="699"/>
      <c r="U44" s="699"/>
      <c r="V44" s="699"/>
      <c r="W44" s="699"/>
      <c r="X44" s="699"/>
      <c r="Y44" s="699"/>
      <c r="Z44" s="699"/>
      <c r="AA44" s="700"/>
      <c r="AB44" s="880">
        <f>IF($AB$11="","",$AB$11)</f>
        <v>0</v>
      </c>
      <c r="AC44" s="699"/>
      <c r="AD44" s="699"/>
      <c r="AE44" s="699"/>
      <c r="AF44" s="699"/>
      <c r="AG44" s="699"/>
      <c r="AH44" s="699"/>
      <c r="AI44" s="881"/>
      <c r="AJ44" s="809">
        <f>IF($AJ$11="","",$AJ$11)</f>
        <v>380000</v>
      </c>
      <c r="AK44" s="810"/>
      <c r="AL44" s="810"/>
      <c r="AM44" s="810"/>
      <c r="AN44" s="810"/>
      <c r="AO44" s="810"/>
      <c r="AP44" s="810"/>
      <c r="AQ44" s="810"/>
      <c r="AR44" s="810"/>
      <c r="AS44" s="810"/>
      <c r="AT44" s="1444">
        <f>IF($AT$11="","",$AT$11)</f>
        <v>0</v>
      </c>
      <c r="AU44" s="810"/>
      <c r="AV44" s="810"/>
      <c r="AW44" s="810"/>
      <c r="AX44" s="810"/>
      <c r="AY44" s="810"/>
      <c r="AZ44" s="810"/>
      <c r="BA44" s="810"/>
      <c r="BB44" s="1445"/>
      <c r="BC44" s="192"/>
      <c r="BD44" s="136"/>
      <c r="BE44" s="131"/>
      <c r="BF44" s="1462"/>
      <c r="BG44" s="1462"/>
      <c r="BH44" s="1462"/>
      <c r="BI44" s="1462"/>
      <c r="BJ44" s="1462"/>
      <c r="BK44" s="1462"/>
      <c r="BL44" s="1462"/>
      <c r="BM44" s="1462"/>
      <c r="BN44" s="1462"/>
      <c r="BO44" s="1462"/>
      <c r="BP44" s="1129">
        <f>IF($M$11="","",$M$11)</f>
        <v>0</v>
      </c>
      <c r="BQ44" s="1148"/>
      <c r="BR44" s="1148"/>
      <c r="BS44" s="1148"/>
      <c r="BT44" s="1148"/>
      <c r="BU44" s="1148"/>
      <c r="BV44" s="1148"/>
      <c r="BW44" s="1148"/>
      <c r="BX44" s="1148"/>
      <c r="BY44" s="1148"/>
      <c r="BZ44" s="1148"/>
      <c r="CA44" s="1148"/>
      <c r="CB44" s="1148"/>
      <c r="CC44" s="1148"/>
      <c r="CD44" s="1149"/>
      <c r="CE44" s="1129">
        <f>IF($AB$11="","",$AB$11)</f>
        <v>0</v>
      </c>
      <c r="CF44" s="1148"/>
      <c r="CG44" s="1148"/>
      <c r="CH44" s="1148"/>
      <c r="CI44" s="1148"/>
      <c r="CJ44" s="1148"/>
      <c r="CK44" s="1148"/>
      <c r="CL44" s="1149"/>
      <c r="CM44" s="1129">
        <f>IF($AJ$11="","",$AJ$11)</f>
        <v>380000</v>
      </c>
      <c r="CN44" s="1130"/>
      <c r="CO44" s="1130"/>
      <c r="CP44" s="1130"/>
      <c r="CQ44" s="1130"/>
      <c r="CR44" s="1130"/>
      <c r="CS44" s="1130"/>
      <c r="CT44" s="1130"/>
      <c r="CU44" s="1130"/>
      <c r="CV44" s="1131"/>
      <c r="CW44" s="1129">
        <f>IF($AT$11="","",$AT$11)</f>
        <v>0</v>
      </c>
      <c r="CX44" s="1130"/>
      <c r="CY44" s="1130"/>
      <c r="CZ44" s="1130"/>
      <c r="DA44" s="1130"/>
      <c r="DB44" s="1130"/>
      <c r="DC44" s="1130"/>
      <c r="DD44" s="1130"/>
      <c r="DE44" s="1131"/>
    </row>
    <row r="45" spans="1:109" ht="18.75" customHeight="1">
      <c r="A45" s="121"/>
      <c r="B45" s="744"/>
      <c r="C45" s="793" t="s">
        <v>344</v>
      </c>
      <c r="D45" s="794"/>
      <c r="E45" s="794"/>
      <c r="F45" s="794"/>
      <c r="G45" s="794"/>
      <c r="H45" s="794"/>
      <c r="I45" s="210"/>
      <c r="J45" s="211"/>
      <c r="K45" s="672" t="s">
        <v>251</v>
      </c>
      <c r="L45" s="595"/>
      <c r="M45" s="595"/>
      <c r="N45" s="595"/>
      <c r="O45" s="595"/>
      <c r="P45" s="595"/>
      <c r="Q45" s="796" t="s">
        <v>253</v>
      </c>
      <c r="R45" s="797"/>
      <c r="S45" s="797"/>
      <c r="T45" s="797"/>
      <c r="U45" s="797"/>
      <c r="V45" s="797"/>
      <c r="W45" s="797"/>
      <c r="X45" s="797"/>
      <c r="Y45" s="797"/>
      <c r="Z45" s="797"/>
      <c r="AA45" s="797"/>
      <c r="AB45" s="797"/>
      <c r="AC45" s="797"/>
      <c r="AD45" s="797"/>
      <c r="AE45" s="798"/>
      <c r="AF45" s="814" t="s">
        <v>59</v>
      </c>
      <c r="AG45" s="595"/>
      <c r="AH45" s="595"/>
      <c r="AI45" s="815"/>
      <c r="AJ45" s="593" t="s">
        <v>282</v>
      </c>
      <c r="AK45" s="594"/>
      <c r="AL45" s="594"/>
      <c r="AM45" s="594"/>
      <c r="AN45" s="594"/>
      <c r="AO45" s="793" t="s">
        <v>281</v>
      </c>
      <c r="AP45" s="794"/>
      <c r="AQ45" s="858"/>
      <c r="AR45" s="858"/>
      <c r="AS45" s="859"/>
      <c r="AT45" s="1423" t="s">
        <v>277</v>
      </c>
      <c r="AU45" s="1424"/>
      <c r="AV45" s="1424"/>
      <c r="AW45" s="1424"/>
      <c r="AX45" s="1425"/>
      <c r="AY45" s="1432" t="s">
        <v>355</v>
      </c>
      <c r="AZ45" s="1433"/>
      <c r="BA45" s="1433"/>
      <c r="BB45" s="1434"/>
      <c r="BC45" s="193"/>
      <c r="BD45" s="140"/>
      <c r="BE45" s="131"/>
      <c r="BF45" s="1121" t="s">
        <v>344</v>
      </c>
      <c r="BG45" s="1122"/>
      <c r="BH45" s="1122"/>
      <c r="BI45" s="1122"/>
      <c r="BJ45" s="1122"/>
      <c r="BK45" s="1122"/>
      <c r="BL45" s="222"/>
      <c r="BM45" s="223"/>
      <c r="BN45" s="1121" t="s">
        <v>283</v>
      </c>
      <c r="BO45" s="1123"/>
      <c r="BP45" s="1123"/>
      <c r="BQ45" s="1123"/>
      <c r="BR45" s="1123"/>
      <c r="BS45" s="1231"/>
      <c r="BT45" s="1155" t="s">
        <v>253</v>
      </c>
      <c r="BU45" s="1156"/>
      <c r="BV45" s="1156"/>
      <c r="BW45" s="1156"/>
      <c r="BX45" s="1156"/>
      <c r="BY45" s="1156"/>
      <c r="BZ45" s="1156"/>
      <c r="CA45" s="1156"/>
      <c r="CB45" s="1156"/>
      <c r="CC45" s="1156"/>
      <c r="CD45" s="1156"/>
      <c r="CE45" s="1156"/>
      <c r="CF45" s="1156"/>
      <c r="CG45" s="1156"/>
      <c r="CH45" s="1157"/>
      <c r="CI45" s="1327" t="s">
        <v>59</v>
      </c>
      <c r="CJ45" s="1123"/>
      <c r="CK45" s="1123"/>
      <c r="CL45" s="1231"/>
      <c r="CM45" s="1119" t="s">
        <v>279</v>
      </c>
      <c r="CN45" s="1120"/>
      <c r="CO45" s="1120"/>
      <c r="CP45" s="1120"/>
      <c r="CQ45" s="1120"/>
      <c r="CR45" s="1121" t="s">
        <v>281</v>
      </c>
      <c r="CS45" s="1122"/>
      <c r="CT45" s="1123"/>
      <c r="CU45" s="1123"/>
      <c r="CV45" s="1123"/>
      <c r="CW45" s="1110" t="s">
        <v>277</v>
      </c>
      <c r="CX45" s="1111"/>
      <c r="CY45" s="1111"/>
      <c r="CZ45" s="1111"/>
      <c r="DA45" s="1112"/>
      <c r="DB45" s="1101" t="s">
        <v>355</v>
      </c>
      <c r="DC45" s="1102"/>
      <c r="DD45" s="1102"/>
      <c r="DE45" s="1103"/>
    </row>
    <row r="46" spans="1:109" ht="18">
      <c r="A46" s="121"/>
      <c r="B46" s="744"/>
      <c r="C46" s="795"/>
      <c r="D46" s="672"/>
      <c r="E46" s="672"/>
      <c r="F46" s="672"/>
      <c r="G46" s="672"/>
      <c r="H46" s="672"/>
      <c r="I46" s="775" t="s">
        <v>199</v>
      </c>
      <c r="J46" s="776"/>
      <c r="K46" s="595"/>
      <c r="L46" s="595"/>
      <c r="M46" s="595"/>
      <c r="N46" s="595"/>
      <c r="O46" s="595"/>
      <c r="P46" s="595"/>
      <c r="Q46" s="1441" t="s">
        <v>356</v>
      </c>
      <c r="R46" s="1442"/>
      <c r="S46" s="1442"/>
      <c r="T46" s="1442"/>
      <c r="U46" s="1442"/>
      <c r="V46" s="1442"/>
      <c r="W46" s="1442"/>
      <c r="X46" s="1442"/>
      <c r="Y46" s="1442"/>
      <c r="Z46" s="1442"/>
      <c r="AA46" s="1442"/>
      <c r="AB46" s="1442"/>
      <c r="AC46" s="1442"/>
      <c r="AD46" s="1442"/>
      <c r="AE46" s="1443"/>
      <c r="AF46" s="723" t="s">
        <v>357</v>
      </c>
      <c r="AG46" s="724"/>
      <c r="AH46" s="724"/>
      <c r="AI46" s="725"/>
      <c r="AJ46" s="595"/>
      <c r="AK46" s="595"/>
      <c r="AL46" s="595"/>
      <c r="AM46" s="595"/>
      <c r="AN46" s="595"/>
      <c r="AO46" s="814"/>
      <c r="AP46" s="595"/>
      <c r="AQ46" s="595"/>
      <c r="AR46" s="595"/>
      <c r="AS46" s="815"/>
      <c r="AT46" s="1426"/>
      <c r="AU46" s="1427"/>
      <c r="AV46" s="1427"/>
      <c r="AW46" s="1427"/>
      <c r="AX46" s="1428"/>
      <c r="AY46" s="1435"/>
      <c r="AZ46" s="1436"/>
      <c r="BA46" s="1436"/>
      <c r="BB46" s="1437"/>
      <c r="BC46" s="192"/>
      <c r="BD46" s="136"/>
      <c r="BE46" s="131"/>
      <c r="BF46" s="1234"/>
      <c r="BG46" s="1119"/>
      <c r="BH46" s="1119"/>
      <c r="BI46" s="1119"/>
      <c r="BJ46" s="1119"/>
      <c r="BK46" s="1119"/>
      <c r="BL46" s="613" t="s">
        <v>199</v>
      </c>
      <c r="BM46" s="614"/>
      <c r="BN46" s="1124"/>
      <c r="BO46" s="1120"/>
      <c r="BP46" s="1120"/>
      <c r="BQ46" s="1120"/>
      <c r="BR46" s="1120"/>
      <c r="BS46" s="1232"/>
      <c r="BT46" s="1325" t="s">
        <v>356</v>
      </c>
      <c r="BU46" s="1450"/>
      <c r="BV46" s="1450"/>
      <c r="BW46" s="1450"/>
      <c r="BX46" s="1450"/>
      <c r="BY46" s="1450"/>
      <c r="BZ46" s="1450"/>
      <c r="CA46" s="1450"/>
      <c r="CB46" s="1450"/>
      <c r="CC46" s="1450"/>
      <c r="CD46" s="1450"/>
      <c r="CE46" s="1450"/>
      <c r="CF46" s="1450"/>
      <c r="CG46" s="1450"/>
      <c r="CH46" s="1326"/>
      <c r="CI46" s="1228" t="s">
        <v>357</v>
      </c>
      <c r="CJ46" s="1229"/>
      <c r="CK46" s="1229"/>
      <c r="CL46" s="1230"/>
      <c r="CM46" s="1120"/>
      <c r="CN46" s="1120"/>
      <c r="CO46" s="1120"/>
      <c r="CP46" s="1120"/>
      <c r="CQ46" s="1120"/>
      <c r="CR46" s="1124"/>
      <c r="CS46" s="1120"/>
      <c r="CT46" s="1120"/>
      <c r="CU46" s="1120"/>
      <c r="CV46" s="1120"/>
      <c r="CW46" s="1113"/>
      <c r="CX46" s="1114"/>
      <c r="CY46" s="1114"/>
      <c r="CZ46" s="1114"/>
      <c r="DA46" s="1115"/>
      <c r="DB46" s="1104"/>
      <c r="DC46" s="1105"/>
      <c r="DD46" s="1105"/>
      <c r="DE46" s="1106"/>
    </row>
    <row r="47" spans="1:109" ht="18" thickBot="1">
      <c r="A47" s="121"/>
      <c r="B47" s="744"/>
      <c r="C47" s="795"/>
      <c r="D47" s="672"/>
      <c r="E47" s="672"/>
      <c r="F47" s="672"/>
      <c r="G47" s="672"/>
      <c r="H47" s="672"/>
      <c r="I47" s="777"/>
      <c r="J47" s="778"/>
      <c r="K47" s="595"/>
      <c r="L47" s="595"/>
      <c r="M47" s="595"/>
      <c r="N47" s="595"/>
      <c r="O47" s="595"/>
      <c r="P47" s="595"/>
      <c r="Q47" s="754" t="s">
        <v>200</v>
      </c>
      <c r="R47" s="601"/>
      <c r="S47" s="601"/>
      <c r="T47" s="601"/>
      <c r="U47" s="601"/>
      <c r="V47" s="601"/>
      <c r="W47" s="754" t="s">
        <v>60</v>
      </c>
      <c r="X47" s="601"/>
      <c r="Y47" s="601"/>
      <c r="Z47" s="601"/>
      <c r="AA47" s="601"/>
      <c r="AB47" s="601"/>
      <c r="AC47" s="602"/>
      <c r="AD47" s="601" t="s">
        <v>61</v>
      </c>
      <c r="AE47" s="602"/>
      <c r="AF47" s="754" t="s">
        <v>201</v>
      </c>
      <c r="AG47" s="601"/>
      <c r="AH47" s="807" t="s">
        <v>61</v>
      </c>
      <c r="AI47" s="808"/>
      <c r="AJ47" s="595"/>
      <c r="AK47" s="595"/>
      <c r="AL47" s="595"/>
      <c r="AM47" s="595"/>
      <c r="AN47" s="595"/>
      <c r="AO47" s="814"/>
      <c r="AP47" s="595"/>
      <c r="AQ47" s="595"/>
      <c r="AR47" s="595"/>
      <c r="AS47" s="815"/>
      <c r="AT47" s="1429"/>
      <c r="AU47" s="1430"/>
      <c r="AV47" s="1430"/>
      <c r="AW47" s="1430"/>
      <c r="AX47" s="1431"/>
      <c r="AY47" s="1438"/>
      <c r="AZ47" s="1439"/>
      <c r="BA47" s="1439"/>
      <c r="BB47" s="1440"/>
      <c r="BC47" s="192"/>
      <c r="BD47" s="136"/>
      <c r="BE47" s="131"/>
      <c r="BF47" s="1235"/>
      <c r="BG47" s="1236"/>
      <c r="BH47" s="1236"/>
      <c r="BI47" s="1236"/>
      <c r="BJ47" s="1236"/>
      <c r="BK47" s="1236"/>
      <c r="BL47" s="615"/>
      <c r="BM47" s="616"/>
      <c r="BN47" s="1125"/>
      <c r="BO47" s="1126"/>
      <c r="BP47" s="1126"/>
      <c r="BQ47" s="1126"/>
      <c r="BR47" s="1126"/>
      <c r="BS47" s="1233"/>
      <c r="BT47" s="1161" t="s">
        <v>200</v>
      </c>
      <c r="BU47" s="1161"/>
      <c r="BV47" s="1161"/>
      <c r="BW47" s="1161"/>
      <c r="BX47" s="1161"/>
      <c r="BY47" s="1161"/>
      <c r="BZ47" s="1152" t="s">
        <v>60</v>
      </c>
      <c r="CA47" s="1153"/>
      <c r="CB47" s="1153"/>
      <c r="CC47" s="1153"/>
      <c r="CD47" s="1153"/>
      <c r="CE47" s="1153"/>
      <c r="CF47" s="1154"/>
      <c r="CG47" s="1161" t="s">
        <v>61</v>
      </c>
      <c r="CH47" s="1161"/>
      <c r="CI47" s="1152" t="s">
        <v>201</v>
      </c>
      <c r="CJ47" s="1154"/>
      <c r="CK47" s="1319" t="s">
        <v>61</v>
      </c>
      <c r="CL47" s="1320"/>
      <c r="CM47" s="1120"/>
      <c r="CN47" s="1120"/>
      <c r="CO47" s="1120"/>
      <c r="CP47" s="1120"/>
      <c r="CQ47" s="1120"/>
      <c r="CR47" s="1125"/>
      <c r="CS47" s="1126"/>
      <c r="CT47" s="1126"/>
      <c r="CU47" s="1126"/>
      <c r="CV47" s="1126"/>
      <c r="CW47" s="1116"/>
      <c r="CX47" s="1117"/>
      <c r="CY47" s="1117"/>
      <c r="CZ47" s="1117"/>
      <c r="DA47" s="1118"/>
      <c r="DB47" s="1107"/>
      <c r="DC47" s="1108"/>
      <c r="DD47" s="1108"/>
      <c r="DE47" s="1109"/>
    </row>
    <row r="48" spans="1:109" ht="23.25" customHeight="1">
      <c r="A48" s="121"/>
      <c r="B48" s="744"/>
      <c r="C48" s="805" t="s">
        <v>62</v>
      </c>
      <c r="D48" s="717"/>
      <c r="E48" s="717" t="s">
        <v>63</v>
      </c>
      <c r="F48" s="718"/>
      <c r="G48" s="707" t="s">
        <v>64</v>
      </c>
      <c r="H48" s="720" t="s">
        <v>65</v>
      </c>
      <c r="I48" s="721" t="s">
        <v>66</v>
      </c>
      <c r="J48" s="722"/>
      <c r="K48" s="682" t="s">
        <v>202</v>
      </c>
      <c r="L48" s="683"/>
      <c r="M48" s="683"/>
      <c r="N48" s="683"/>
      <c r="O48" s="683"/>
      <c r="P48" s="731"/>
      <c r="Q48" s="682" t="s">
        <v>67</v>
      </c>
      <c r="R48" s="683"/>
      <c r="S48" s="731"/>
      <c r="T48" s="694" t="s">
        <v>68</v>
      </c>
      <c r="U48" s="695"/>
      <c r="V48" s="696"/>
      <c r="W48" s="682" t="s">
        <v>69</v>
      </c>
      <c r="X48" s="683"/>
      <c r="Y48" s="730" t="s">
        <v>203</v>
      </c>
      <c r="Z48" s="731"/>
      <c r="AA48" s="694" t="s">
        <v>68</v>
      </c>
      <c r="AB48" s="695"/>
      <c r="AC48" s="696"/>
      <c r="AD48" s="194" t="s">
        <v>70</v>
      </c>
      <c r="AE48" s="195" t="s">
        <v>68</v>
      </c>
      <c r="AF48" s="189" t="s">
        <v>71</v>
      </c>
      <c r="AG48" s="196" t="s">
        <v>72</v>
      </c>
      <c r="AH48" s="806" t="s">
        <v>73</v>
      </c>
      <c r="AI48" s="731"/>
      <c r="AJ48" s="197" t="s">
        <v>204</v>
      </c>
      <c r="AK48" s="856">
        <f>IF($AK$15="","",$AK$15)</f>
        <v>0</v>
      </c>
      <c r="AL48" s="856"/>
      <c r="AM48" s="857"/>
      <c r="AN48" s="198" t="s">
        <v>57</v>
      </c>
      <c r="AO48" s="682" t="s">
        <v>205</v>
      </c>
      <c r="AP48" s="683"/>
      <c r="AQ48" s="683"/>
      <c r="AR48" s="683"/>
      <c r="AS48" s="731"/>
      <c r="AT48" s="682" t="s">
        <v>206</v>
      </c>
      <c r="AU48" s="683"/>
      <c r="AV48" s="683"/>
      <c r="AW48" s="683"/>
      <c r="AX48" s="731"/>
      <c r="AY48" s="843" t="s">
        <v>57</v>
      </c>
      <c r="AZ48" s="843"/>
      <c r="BA48" s="843"/>
      <c r="BB48" s="844"/>
      <c r="BC48" s="192"/>
      <c r="BD48" s="136"/>
      <c r="BE48" s="131"/>
      <c r="BF48" s="786" t="s">
        <v>207</v>
      </c>
      <c r="BG48" s="786"/>
      <c r="BH48" s="786" t="s">
        <v>208</v>
      </c>
      <c r="BI48" s="786"/>
      <c r="BJ48" s="786" t="s">
        <v>64</v>
      </c>
      <c r="BK48" s="786" t="s">
        <v>65</v>
      </c>
      <c r="BL48" s="1259"/>
      <c r="BM48" s="1260"/>
      <c r="BN48" s="1158" t="s">
        <v>198</v>
      </c>
      <c r="BO48" s="1159"/>
      <c r="BP48" s="1159"/>
      <c r="BQ48" s="1159"/>
      <c r="BR48" s="1159"/>
      <c r="BS48" s="1047"/>
      <c r="BT48" s="1158" t="s">
        <v>209</v>
      </c>
      <c r="BU48" s="1159"/>
      <c r="BV48" s="1047"/>
      <c r="BW48" s="1048" t="s">
        <v>68</v>
      </c>
      <c r="BX48" s="1049"/>
      <c r="BY48" s="1050"/>
      <c r="BZ48" s="1300" t="s">
        <v>210</v>
      </c>
      <c r="CA48" s="1301"/>
      <c r="CB48" s="1046" t="s">
        <v>209</v>
      </c>
      <c r="CC48" s="1047"/>
      <c r="CD48" s="1048" t="s">
        <v>68</v>
      </c>
      <c r="CE48" s="1160"/>
      <c r="CF48" s="1160"/>
      <c r="CG48" s="153" t="s">
        <v>209</v>
      </c>
      <c r="CH48" s="154" t="s">
        <v>68</v>
      </c>
      <c r="CI48" s="142" t="s">
        <v>210</v>
      </c>
      <c r="CJ48" s="155" t="s">
        <v>209</v>
      </c>
      <c r="CK48" s="1158" t="s">
        <v>209</v>
      </c>
      <c r="CL48" s="1047"/>
      <c r="CM48" s="142" t="s">
        <v>210</v>
      </c>
      <c r="CN48" s="1150">
        <f>IF($AK$15="","",$AK$15)</f>
        <v>0</v>
      </c>
      <c r="CO48" s="1150"/>
      <c r="CP48" s="1151"/>
      <c r="CQ48" s="156" t="s">
        <v>57</v>
      </c>
      <c r="CR48" s="1146" t="s">
        <v>198</v>
      </c>
      <c r="CS48" s="1146"/>
      <c r="CT48" s="1146"/>
      <c r="CU48" s="1146"/>
      <c r="CV48" s="1146"/>
      <c r="CW48" s="1158" t="s">
        <v>198</v>
      </c>
      <c r="CX48" s="1159"/>
      <c r="CY48" s="1159"/>
      <c r="CZ48" s="1159"/>
      <c r="DA48" s="1047"/>
      <c r="DB48" s="1241" t="s">
        <v>57</v>
      </c>
      <c r="DC48" s="1241"/>
      <c r="DD48" s="1241"/>
      <c r="DE48" s="1241"/>
    </row>
    <row r="49" spans="1:109" ht="14.25" customHeight="1">
      <c r="A49" s="157"/>
      <c r="B49" s="744"/>
      <c r="C49" s="707"/>
      <c r="D49" s="719"/>
      <c r="E49" s="719"/>
      <c r="F49" s="720"/>
      <c r="G49" s="707"/>
      <c r="H49" s="720"/>
      <c r="I49" s="708">
        <f>IF($I$16="","",$I$16)</f>
      </c>
      <c r="J49" s="710"/>
      <c r="K49" s="768">
        <f>IF($K$16="","",$K$16)</f>
      </c>
      <c r="L49" s="769"/>
      <c r="M49" s="769"/>
      <c r="N49" s="769"/>
      <c r="O49" s="769"/>
      <c r="P49" s="770"/>
      <c r="Q49" s="708">
        <f>IF($Q$16="","",$Q$16)</f>
      </c>
      <c r="R49" s="709"/>
      <c r="S49" s="710"/>
      <c r="T49" s="708" t="str">
        <f>IF($T$16="","",$T$16)</f>
        <v>　</v>
      </c>
      <c r="U49" s="709"/>
      <c r="V49" s="710"/>
      <c r="W49" s="752">
        <f>IF($W$16="","",$W$16)</f>
      </c>
      <c r="X49" s="726"/>
      <c r="Y49" s="726">
        <f>IF($Y$16="","",$Y$16)</f>
      </c>
      <c r="Z49" s="727"/>
      <c r="AA49" s="708" t="str">
        <f>IF($AA$16="","",$AA$16)</f>
        <v>　</v>
      </c>
      <c r="AB49" s="709"/>
      <c r="AC49" s="710"/>
      <c r="AD49" s="732">
        <f>IF($AD$16="","",$AD$16)</f>
      </c>
      <c r="AE49" s="732" t="str">
        <f>IF($AE$16="","",$AE$16)</f>
        <v>　</v>
      </c>
      <c r="AF49" s="752">
        <f>IF($AF$16="","",$AF$16)</f>
      </c>
      <c r="AG49" s="779">
        <f>IF($AG$16="","",$AG$16)</f>
      </c>
      <c r="AH49" s="749">
        <f>IF($AH$16="","",$AH$16)</f>
      </c>
      <c r="AI49" s="710"/>
      <c r="AJ49" s="835">
        <f>IF($AJ$16="","",$AJ$16)</f>
        <v>0</v>
      </c>
      <c r="AK49" s="836"/>
      <c r="AL49" s="836"/>
      <c r="AM49" s="836"/>
      <c r="AN49" s="837"/>
      <c r="AO49" s="835">
        <f>IF($AO$16="","",$AO$16)</f>
        <v>0</v>
      </c>
      <c r="AP49" s="836"/>
      <c r="AQ49" s="836"/>
      <c r="AR49" s="836"/>
      <c r="AS49" s="837"/>
      <c r="AT49" s="849">
        <f>IF($AT$16="","",$AT$16)</f>
        <v>0</v>
      </c>
      <c r="AU49" s="850"/>
      <c r="AV49" s="850"/>
      <c r="AW49" s="850"/>
      <c r="AX49" s="851"/>
      <c r="AY49" s="850">
        <f>IF($AY$16="","",$AY$16)</f>
      </c>
      <c r="AZ49" s="850"/>
      <c r="BA49" s="850"/>
      <c r="BB49" s="854"/>
      <c r="BC49" s="192"/>
      <c r="BD49" s="136"/>
      <c r="BE49" s="131"/>
      <c r="BF49" s="786"/>
      <c r="BG49" s="786"/>
      <c r="BH49" s="786"/>
      <c r="BI49" s="786"/>
      <c r="BJ49" s="786"/>
      <c r="BK49" s="786"/>
      <c r="BL49" s="617">
        <f>IF($I$16="","",$I$16)</f>
      </c>
      <c r="BM49" s="618"/>
      <c r="BN49" s="1052">
        <f>IF($K$16="","",$K$16)</f>
      </c>
      <c r="BO49" s="1053"/>
      <c r="BP49" s="1053"/>
      <c r="BQ49" s="1053"/>
      <c r="BR49" s="1053"/>
      <c r="BS49" s="1054"/>
      <c r="BT49" s="617">
        <f>IF($Q$16="","",$Q$16)</f>
      </c>
      <c r="BU49" s="709"/>
      <c r="BV49" s="618"/>
      <c r="BW49" s="617" t="str">
        <f>IF($T$16="","",$T$16)</f>
        <v>　</v>
      </c>
      <c r="BX49" s="709"/>
      <c r="BY49" s="618"/>
      <c r="BZ49" s="617">
        <f>IF($W$16="","",$W$16)</f>
      </c>
      <c r="CA49" s="709"/>
      <c r="CB49" s="1332">
        <f>IF($Y$16="","",$Y$16)</f>
      </c>
      <c r="CC49" s="618"/>
      <c r="CD49" s="617" t="str">
        <f>IF($AA$16="","",$AA$16)</f>
        <v>　</v>
      </c>
      <c r="CE49" s="709"/>
      <c r="CF49" s="709"/>
      <c r="CG49" s="1321">
        <f>IF($AD$16="","",$AD$16)</f>
      </c>
      <c r="CH49" s="1321" t="str">
        <f>IF($AE$16="","",$AE$16)</f>
        <v>　</v>
      </c>
      <c r="CI49" s="617">
        <f>IF($AF$16="","",$AF$16)</f>
      </c>
      <c r="CJ49" s="1280">
        <f>IF($AG$16="","",$AG$16)</f>
      </c>
      <c r="CK49" s="617">
        <f>IF($AH$16="","",$AH$16)</f>
      </c>
      <c r="CL49" s="618"/>
      <c r="CM49" s="1328">
        <f>IF($AJ$16="","",$AJ$16)</f>
        <v>0</v>
      </c>
      <c r="CN49" s="850"/>
      <c r="CO49" s="850"/>
      <c r="CP49" s="850"/>
      <c r="CQ49" s="1329"/>
      <c r="CR49" s="850">
        <f>IF($AO$16="","",$AO$16)</f>
        <v>0</v>
      </c>
      <c r="CS49" s="850"/>
      <c r="CT49" s="850"/>
      <c r="CU49" s="850"/>
      <c r="CV49" s="850"/>
      <c r="CW49" s="1242">
        <f>IF($AT$16="","",$AT$16)</f>
        <v>0</v>
      </c>
      <c r="CX49" s="1242"/>
      <c r="CY49" s="1242"/>
      <c r="CZ49" s="1242"/>
      <c r="DA49" s="1242"/>
      <c r="DB49" s="1242">
        <f>IF($AY$16="","",$AY$16)</f>
      </c>
      <c r="DC49" s="1242"/>
      <c r="DD49" s="1242"/>
      <c r="DE49" s="1242"/>
    </row>
    <row r="50" spans="1:109" ht="24" thickBot="1">
      <c r="A50" s="121"/>
      <c r="B50" s="744"/>
      <c r="C50" s="802">
        <f>IF($C$17="","",$C$17)</f>
      </c>
      <c r="D50" s="803"/>
      <c r="E50" s="803">
        <f>IF($E$17="","",$E$17)</f>
      </c>
      <c r="F50" s="804"/>
      <c r="G50" s="199" t="str">
        <f>IF($G$17="","",$G$17)</f>
        <v>　</v>
      </c>
      <c r="H50" s="200" t="str">
        <f>IF($H$17="","",$H$17)</f>
        <v>　</v>
      </c>
      <c r="I50" s="711"/>
      <c r="J50" s="713"/>
      <c r="K50" s="771"/>
      <c r="L50" s="772"/>
      <c r="M50" s="772"/>
      <c r="N50" s="772"/>
      <c r="O50" s="772"/>
      <c r="P50" s="773"/>
      <c r="Q50" s="711"/>
      <c r="R50" s="712"/>
      <c r="S50" s="713"/>
      <c r="T50" s="711"/>
      <c r="U50" s="712"/>
      <c r="V50" s="713"/>
      <c r="W50" s="753"/>
      <c r="X50" s="728"/>
      <c r="Y50" s="728"/>
      <c r="Z50" s="729"/>
      <c r="AA50" s="799"/>
      <c r="AB50" s="800"/>
      <c r="AC50" s="801"/>
      <c r="AD50" s="733"/>
      <c r="AE50" s="774"/>
      <c r="AF50" s="753"/>
      <c r="AG50" s="780"/>
      <c r="AH50" s="750"/>
      <c r="AI50" s="713"/>
      <c r="AJ50" s="838"/>
      <c r="AK50" s="839"/>
      <c r="AL50" s="839"/>
      <c r="AM50" s="839"/>
      <c r="AN50" s="840"/>
      <c r="AO50" s="838"/>
      <c r="AP50" s="839"/>
      <c r="AQ50" s="839"/>
      <c r="AR50" s="839"/>
      <c r="AS50" s="840"/>
      <c r="AT50" s="852"/>
      <c r="AU50" s="853"/>
      <c r="AV50" s="853"/>
      <c r="AW50" s="850"/>
      <c r="AX50" s="851"/>
      <c r="AY50" s="850"/>
      <c r="AZ50" s="850"/>
      <c r="BA50" s="850"/>
      <c r="BB50" s="854"/>
      <c r="BC50" s="192"/>
      <c r="BD50" s="136"/>
      <c r="BE50" s="131"/>
      <c r="BF50" s="611">
        <f>IF($C$17="","",$C$17)</f>
      </c>
      <c r="BG50" s="611"/>
      <c r="BH50" s="611">
        <f>IF($E$17="","",$E$17)</f>
      </c>
      <c r="BI50" s="611"/>
      <c r="BJ50" s="162" t="str">
        <f>IF($G$17="","",$G$17)</f>
        <v>　</v>
      </c>
      <c r="BK50" s="162" t="str">
        <f>IF($H$17="","",$H$17)</f>
        <v>　</v>
      </c>
      <c r="BL50" s="619"/>
      <c r="BM50" s="620"/>
      <c r="BN50" s="1055"/>
      <c r="BO50" s="1056"/>
      <c r="BP50" s="1056"/>
      <c r="BQ50" s="1056"/>
      <c r="BR50" s="1056"/>
      <c r="BS50" s="1057"/>
      <c r="BT50" s="619"/>
      <c r="BU50" s="1044"/>
      <c r="BV50" s="620"/>
      <c r="BW50" s="619"/>
      <c r="BX50" s="1044"/>
      <c r="BY50" s="620"/>
      <c r="BZ50" s="619"/>
      <c r="CA50" s="1044"/>
      <c r="CB50" s="1333"/>
      <c r="CC50" s="620"/>
      <c r="CD50" s="619"/>
      <c r="CE50" s="1044"/>
      <c r="CF50" s="1044"/>
      <c r="CG50" s="1322"/>
      <c r="CH50" s="1321"/>
      <c r="CI50" s="617"/>
      <c r="CJ50" s="1280"/>
      <c r="CK50" s="617"/>
      <c r="CL50" s="618"/>
      <c r="CM50" s="1328"/>
      <c r="CN50" s="850"/>
      <c r="CO50" s="850"/>
      <c r="CP50" s="850"/>
      <c r="CQ50" s="1329"/>
      <c r="CR50" s="850"/>
      <c r="CS50" s="850"/>
      <c r="CT50" s="850"/>
      <c r="CU50" s="850"/>
      <c r="CV50" s="850"/>
      <c r="CW50" s="1243"/>
      <c r="CX50" s="1243"/>
      <c r="CY50" s="1243"/>
      <c r="CZ50" s="1243"/>
      <c r="DA50" s="1243"/>
      <c r="DB50" s="1243"/>
      <c r="DC50" s="1243"/>
      <c r="DD50" s="1243"/>
      <c r="DE50" s="1243"/>
    </row>
    <row r="51" spans="1:109" ht="30" customHeight="1" thickBot="1">
      <c r="A51" s="125"/>
      <c r="B51" s="744"/>
      <c r="C51" s="705" t="s">
        <v>75</v>
      </c>
      <c r="D51" s="706"/>
      <c r="E51" s="706"/>
      <c r="F51" s="706"/>
      <c r="G51" s="1080" t="s">
        <v>219</v>
      </c>
      <c r="H51" s="1080"/>
      <c r="I51" s="1080"/>
      <c r="J51" s="1080"/>
      <c r="K51" s="1080"/>
      <c r="L51" s="1080"/>
      <c r="M51" s="1080"/>
      <c r="N51" s="1080"/>
      <c r="O51" s="1080"/>
      <c r="P51" s="1080"/>
      <c r="Q51" s="1080"/>
      <c r="R51" s="1080"/>
      <c r="S51" s="498">
        <f>IF($S$18="","",$S$18)</f>
      </c>
      <c r="T51" s="681"/>
      <c r="U51" s="681"/>
      <c r="V51" s="681"/>
      <c r="W51" s="498"/>
      <c r="X51" s="498"/>
      <c r="Y51" s="498"/>
      <c r="Z51" s="1100" t="s">
        <v>57</v>
      </c>
      <c r="AA51" s="1100"/>
      <c r="AB51" s="209"/>
      <c r="AC51" s="209"/>
      <c r="AD51" s="209"/>
      <c r="AE51" s="285"/>
      <c r="AF51" s="286"/>
      <c r="AG51" s="286"/>
      <c r="AH51" s="286"/>
      <c r="AI51" s="285"/>
      <c r="AJ51" s="287" t="s">
        <v>169</v>
      </c>
      <c r="AK51" s="704">
        <f>IF($AK$18="","",$AK$18)</f>
      </c>
      <c r="AL51" s="704"/>
      <c r="AM51" s="704"/>
      <c r="AN51" s="704"/>
      <c r="AO51" s="288" t="s">
        <v>57</v>
      </c>
      <c r="AP51" s="565" t="s">
        <v>318</v>
      </c>
      <c r="AQ51" s="566"/>
      <c r="AR51" s="566"/>
      <c r="AS51" s="566"/>
      <c r="AT51" s="566"/>
      <c r="AU51" s="566"/>
      <c r="AV51" s="567"/>
      <c r="AW51" s="293" t="s">
        <v>311</v>
      </c>
      <c r="AX51" s="1051">
        <f>IF($AX$18="","",$AX$18)</f>
      </c>
      <c r="AY51" s="1051"/>
      <c r="AZ51" s="1051"/>
      <c r="BA51" s="1051"/>
      <c r="BB51" s="294" t="s">
        <v>57</v>
      </c>
      <c r="BC51" s="201"/>
      <c r="BD51" s="152"/>
      <c r="BE51" s="131"/>
      <c r="BF51" s="789" t="s">
        <v>75</v>
      </c>
      <c r="BG51" s="790"/>
      <c r="BH51" s="790"/>
      <c r="BI51" s="790"/>
      <c r="BJ51" s="792" t="s">
        <v>219</v>
      </c>
      <c r="BK51" s="792"/>
      <c r="BL51" s="792"/>
      <c r="BM51" s="792"/>
      <c r="BN51" s="792"/>
      <c r="BO51" s="792"/>
      <c r="BP51" s="792"/>
      <c r="BQ51" s="792"/>
      <c r="BR51" s="792"/>
      <c r="BS51" s="792"/>
      <c r="BT51" s="792"/>
      <c r="BU51" s="792"/>
      <c r="BV51" s="1045">
        <f>IF($S$18="","",$S$18)</f>
      </c>
      <c r="BW51" s="1045"/>
      <c r="BX51" s="1045"/>
      <c r="BY51" s="1045"/>
      <c r="BZ51" s="1045"/>
      <c r="CA51" s="1045"/>
      <c r="CB51" s="1045"/>
      <c r="CC51" s="1249" t="s">
        <v>57</v>
      </c>
      <c r="CD51" s="1249"/>
      <c r="CE51" s="277"/>
      <c r="CF51" s="277"/>
      <c r="CG51" s="277"/>
      <c r="CH51" s="295"/>
      <c r="CI51" s="296"/>
      <c r="CJ51" s="296"/>
      <c r="CK51" s="296"/>
      <c r="CL51" s="295"/>
      <c r="CM51" s="297" t="s">
        <v>169</v>
      </c>
      <c r="CN51" s="1247">
        <f>IF($AK$18="","",$AK$18)</f>
      </c>
      <c r="CO51" s="1247"/>
      <c r="CP51" s="1247"/>
      <c r="CQ51" s="1247"/>
      <c r="CR51" s="298" t="s">
        <v>57</v>
      </c>
      <c r="CS51" s="534" t="s">
        <v>318</v>
      </c>
      <c r="CT51" s="535"/>
      <c r="CU51" s="535"/>
      <c r="CV51" s="535"/>
      <c r="CW51" s="535"/>
      <c r="CX51" s="535"/>
      <c r="CY51" s="536"/>
      <c r="CZ51" s="299"/>
      <c r="DA51" s="1248">
        <f>IF($AX$18="","",$AX$18)</f>
      </c>
      <c r="DB51" s="1248"/>
      <c r="DC51" s="1248"/>
      <c r="DD51" s="1248"/>
      <c r="DE51" s="300" t="s">
        <v>57</v>
      </c>
    </row>
    <row r="52" spans="1:109" ht="18.75" customHeight="1">
      <c r="A52" s="125"/>
      <c r="B52" s="744"/>
      <c r="C52" s="235"/>
      <c r="D52" s="236"/>
      <c r="E52" s="236"/>
      <c r="F52" s="236"/>
      <c r="G52" s="736" t="s">
        <v>237</v>
      </c>
      <c r="H52" s="736"/>
      <c r="I52" s="736"/>
      <c r="J52" s="736"/>
      <c r="K52" s="736"/>
      <c r="L52" s="736"/>
      <c r="M52" s="736"/>
      <c r="N52" s="543">
        <f>IF($N$19="","",$N$19)</f>
      </c>
      <c r="O52" s="543"/>
      <c r="P52" s="543"/>
      <c r="Q52" s="543"/>
      <c r="R52" s="543"/>
      <c r="S52" s="543"/>
      <c r="T52" s="543"/>
      <c r="U52" s="231"/>
      <c r="V52" s="231"/>
      <c r="W52" s="231"/>
      <c r="X52" s="231"/>
      <c r="Y52" s="231"/>
      <c r="Z52" s="232"/>
      <c r="AA52" s="232"/>
      <c r="AB52" s="209"/>
      <c r="AC52" s="209"/>
      <c r="AD52" s="209"/>
      <c r="AE52" s="568" t="s">
        <v>170</v>
      </c>
      <c r="AF52" s="569"/>
      <c r="AG52" s="569"/>
      <c r="AH52" s="569"/>
      <c r="AI52" s="569"/>
      <c r="AJ52" s="572" t="s">
        <v>76</v>
      </c>
      <c r="AK52" s="574">
        <f>IF($AK$19="","",$AK$19)</f>
      </c>
      <c r="AL52" s="574"/>
      <c r="AM52" s="574"/>
      <c r="AN52" s="574"/>
      <c r="AO52" s="737" t="s">
        <v>57</v>
      </c>
      <c r="AP52" s="845" t="s">
        <v>315</v>
      </c>
      <c r="AQ52" s="845"/>
      <c r="AR52" s="845"/>
      <c r="AS52" s="845"/>
      <c r="AT52" s="845"/>
      <c r="AU52" s="845"/>
      <c r="AV52" s="846"/>
      <c r="AW52" s="548" t="s">
        <v>312</v>
      </c>
      <c r="AX52" s="550">
        <f>IF($AX$19="","",$AX$19)</f>
      </c>
      <c r="AY52" s="550"/>
      <c r="AZ52" s="550"/>
      <c r="BA52" s="550"/>
      <c r="BB52" s="552" t="s">
        <v>57</v>
      </c>
      <c r="BC52" s="201"/>
      <c r="BD52" s="152"/>
      <c r="BE52" s="131"/>
      <c r="BF52" s="238"/>
      <c r="BG52" s="233"/>
      <c r="BH52" s="233"/>
      <c r="BI52" s="233"/>
      <c r="BJ52" s="791" t="s">
        <v>237</v>
      </c>
      <c r="BK52" s="791"/>
      <c r="BL52" s="791"/>
      <c r="BM52" s="791"/>
      <c r="BN52" s="791"/>
      <c r="BO52" s="791"/>
      <c r="BP52" s="791"/>
      <c r="BQ52" s="543">
        <f>IF($N$19="","",$N$19)</f>
      </c>
      <c r="BR52" s="543"/>
      <c r="BS52" s="543"/>
      <c r="BT52" s="543"/>
      <c r="BU52" s="543"/>
      <c r="BV52" s="543"/>
      <c r="BW52" s="543"/>
      <c r="BX52" s="239"/>
      <c r="BY52" s="239"/>
      <c r="BZ52" s="239"/>
      <c r="CA52" s="239"/>
      <c r="CB52" s="239"/>
      <c r="CC52" s="234"/>
      <c r="CD52" s="234"/>
      <c r="CE52" s="313"/>
      <c r="CF52" s="313"/>
      <c r="CG52" s="313"/>
      <c r="CH52" s="524" t="s">
        <v>170</v>
      </c>
      <c r="CI52" s="525"/>
      <c r="CJ52" s="525"/>
      <c r="CK52" s="525"/>
      <c r="CL52" s="526"/>
      <c r="CM52" s="554"/>
      <c r="CN52" s="530">
        <f>IF($AK$19="","",$AK$19)</f>
      </c>
      <c r="CO52" s="530"/>
      <c r="CP52" s="530"/>
      <c r="CQ52" s="530"/>
      <c r="CR52" s="1260" t="s">
        <v>57</v>
      </c>
      <c r="CS52" s="1264" t="s">
        <v>315</v>
      </c>
      <c r="CT52" s="1265"/>
      <c r="CU52" s="1265"/>
      <c r="CV52" s="1265"/>
      <c r="CW52" s="1265"/>
      <c r="CX52" s="1265"/>
      <c r="CY52" s="1266"/>
      <c r="CZ52" s="1278"/>
      <c r="DA52" s="1270">
        <f>IF($AX$19="","",$AX$19)</f>
      </c>
      <c r="DB52" s="1270"/>
      <c r="DC52" s="1270"/>
      <c r="DD52" s="1270"/>
      <c r="DE52" s="515" t="s">
        <v>57</v>
      </c>
    </row>
    <row r="53" spans="1:109" ht="10.5" customHeight="1">
      <c r="A53" s="125"/>
      <c r="B53" s="744"/>
      <c r="C53" s="564" t="str">
        <f>IF($C$20="","",$C$20)</f>
        <v>     </v>
      </c>
      <c r="D53" s="538"/>
      <c r="E53" s="538"/>
      <c r="F53" s="538"/>
      <c r="G53" s="538"/>
      <c r="H53" s="538"/>
      <c r="I53" s="538"/>
      <c r="J53" s="538"/>
      <c r="K53" s="538"/>
      <c r="L53" s="538"/>
      <c r="M53" s="538"/>
      <c r="N53" s="538"/>
      <c r="O53" s="538"/>
      <c r="P53" s="538"/>
      <c r="Q53" s="538"/>
      <c r="R53" s="538"/>
      <c r="S53" s="538"/>
      <c r="T53" s="538"/>
      <c r="U53" s="538"/>
      <c r="V53" s="538"/>
      <c r="W53" s="538"/>
      <c r="X53" s="538"/>
      <c r="Y53" s="538"/>
      <c r="Z53" s="538"/>
      <c r="AA53" s="538"/>
      <c r="AB53" s="538"/>
      <c r="AC53" s="538"/>
      <c r="AD53" s="538"/>
      <c r="AE53" s="570"/>
      <c r="AF53" s="571"/>
      <c r="AG53" s="571"/>
      <c r="AH53" s="571"/>
      <c r="AI53" s="571"/>
      <c r="AJ53" s="573"/>
      <c r="AK53" s="575"/>
      <c r="AL53" s="575"/>
      <c r="AM53" s="575"/>
      <c r="AN53" s="575"/>
      <c r="AO53" s="738"/>
      <c r="AP53" s="847"/>
      <c r="AQ53" s="847"/>
      <c r="AR53" s="847"/>
      <c r="AS53" s="847"/>
      <c r="AT53" s="847"/>
      <c r="AU53" s="847"/>
      <c r="AV53" s="848"/>
      <c r="AW53" s="549"/>
      <c r="AX53" s="551"/>
      <c r="AY53" s="551"/>
      <c r="AZ53" s="551"/>
      <c r="BA53" s="551"/>
      <c r="BB53" s="553"/>
      <c r="BC53" s="201"/>
      <c r="BD53" s="152"/>
      <c r="BE53" s="131"/>
      <c r="BF53" s="537" t="str">
        <f>IF($C$20="","",$C$20)</f>
        <v>     </v>
      </c>
      <c r="BG53" s="538"/>
      <c r="BH53" s="538"/>
      <c r="BI53" s="538"/>
      <c r="BJ53" s="538"/>
      <c r="BK53" s="538"/>
      <c r="BL53" s="538"/>
      <c r="BM53" s="538"/>
      <c r="BN53" s="538"/>
      <c r="BO53" s="538"/>
      <c r="BP53" s="538"/>
      <c r="BQ53" s="538"/>
      <c r="BR53" s="538"/>
      <c r="BS53" s="538"/>
      <c r="BT53" s="538"/>
      <c r="BU53" s="538"/>
      <c r="BV53" s="538"/>
      <c r="BW53" s="538"/>
      <c r="BX53" s="538"/>
      <c r="BY53" s="538"/>
      <c r="BZ53" s="538"/>
      <c r="CA53" s="538"/>
      <c r="CB53" s="538"/>
      <c r="CC53" s="538"/>
      <c r="CD53" s="538"/>
      <c r="CE53" s="538"/>
      <c r="CF53" s="538"/>
      <c r="CG53" s="539"/>
      <c r="CH53" s="527"/>
      <c r="CI53" s="528"/>
      <c r="CJ53" s="528"/>
      <c r="CK53" s="528"/>
      <c r="CL53" s="529"/>
      <c r="CM53" s="555"/>
      <c r="CN53" s="531"/>
      <c r="CO53" s="531"/>
      <c r="CP53" s="531"/>
      <c r="CQ53" s="531"/>
      <c r="CR53" s="1263"/>
      <c r="CS53" s="1267"/>
      <c r="CT53" s="1268"/>
      <c r="CU53" s="1268"/>
      <c r="CV53" s="1268"/>
      <c r="CW53" s="1268"/>
      <c r="CX53" s="1268"/>
      <c r="CY53" s="1269"/>
      <c r="CZ53" s="1279"/>
      <c r="DA53" s="1271"/>
      <c r="DB53" s="1271"/>
      <c r="DC53" s="1271"/>
      <c r="DD53" s="1271"/>
      <c r="DE53" s="516"/>
    </row>
    <row r="54" spans="1:109" ht="30" customHeight="1">
      <c r="A54" s="125"/>
      <c r="B54" s="744"/>
      <c r="C54" s="564"/>
      <c r="D54" s="538"/>
      <c r="E54" s="538"/>
      <c r="F54" s="538"/>
      <c r="G54" s="538"/>
      <c r="H54" s="538"/>
      <c r="I54" s="538"/>
      <c r="J54" s="538"/>
      <c r="K54" s="538"/>
      <c r="L54" s="538"/>
      <c r="M54" s="538"/>
      <c r="N54" s="538"/>
      <c r="O54" s="538"/>
      <c r="P54" s="538"/>
      <c r="Q54" s="538"/>
      <c r="R54" s="538"/>
      <c r="S54" s="538"/>
      <c r="T54" s="538"/>
      <c r="U54" s="538"/>
      <c r="V54" s="538"/>
      <c r="W54" s="538"/>
      <c r="X54" s="538"/>
      <c r="Y54" s="538"/>
      <c r="Z54" s="538"/>
      <c r="AA54" s="538"/>
      <c r="AB54" s="538"/>
      <c r="AC54" s="538"/>
      <c r="AD54" s="538"/>
      <c r="AE54" s="653" t="s">
        <v>307</v>
      </c>
      <c r="AF54" s="654"/>
      <c r="AG54" s="654"/>
      <c r="AH54" s="654"/>
      <c r="AI54" s="654"/>
      <c r="AJ54" s="289" t="s">
        <v>309</v>
      </c>
      <c r="AK54" s="631">
        <f>IF($AK$21="","",$AK$21)</f>
      </c>
      <c r="AL54" s="631"/>
      <c r="AM54" s="631"/>
      <c r="AN54" s="631"/>
      <c r="AO54" s="290" t="s">
        <v>57</v>
      </c>
      <c r="AP54" s="640" t="s">
        <v>288</v>
      </c>
      <c r="AQ54" s="640"/>
      <c r="AR54" s="640"/>
      <c r="AS54" s="640"/>
      <c r="AT54" s="640"/>
      <c r="AU54" s="640"/>
      <c r="AV54" s="640"/>
      <c r="AW54" s="289" t="s">
        <v>313</v>
      </c>
      <c r="AX54" s="631">
        <f>IF($AX$21="","",$AX$21)</f>
      </c>
      <c r="AY54" s="631"/>
      <c r="AZ54" s="631"/>
      <c r="BA54" s="631"/>
      <c r="BB54" s="290" t="s">
        <v>57</v>
      </c>
      <c r="BC54" s="192"/>
      <c r="BD54" s="136"/>
      <c r="BE54" s="131"/>
      <c r="BF54" s="537"/>
      <c r="BG54" s="538"/>
      <c r="BH54" s="538"/>
      <c r="BI54" s="538"/>
      <c r="BJ54" s="538"/>
      <c r="BK54" s="538"/>
      <c r="BL54" s="538"/>
      <c r="BM54" s="538"/>
      <c r="BN54" s="538"/>
      <c r="BO54" s="538"/>
      <c r="BP54" s="538"/>
      <c r="BQ54" s="538"/>
      <c r="BR54" s="538"/>
      <c r="BS54" s="538"/>
      <c r="BT54" s="538"/>
      <c r="BU54" s="538"/>
      <c r="BV54" s="538"/>
      <c r="BW54" s="538"/>
      <c r="BX54" s="538"/>
      <c r="BY54" s="538"/>
      <c r="BZ54" s="538"/>
      <c r="CA54" s="538"/>
      <c r="CB54" s="538"/>
      <c r="CC54" s="538"/>
      <c r="CD54" s="538"/>
      <c r="CE54" s="538"/>
      <c r="CF54" s="538"/>
      <c r="CG54" s="539"/>
      <c r="CH54" s="1282" t="s">
        <v>307</v>
      </c>
      <c r="CI54" s="546"/>
      <c r="CJ54" s="546"/>
      <c r="CK54" s="546"/>
      <c r="CL54" s="547"/>
      <c r="CM54" s="165"/>
      <c r="CN54" s="1224">
        <f>IF($AK$21="","",$AK$21)</f>
      </c>
      <c r="CO54" s="1224"/>
      <c r="CP54" s="1224"/>
      <c r="CQ54" s="1224"/>
      <c r="CR54" s="166" t="s">
        <v>57</v>
      </c>
      <c r="CS54" s="546" t="s">
        <v>288</v>
      </c>
      <c r="CT54" s="546"/>
      <c r="CU54" s="546"/>
      <c r="CV54" s="546"/>
      <c r="CW54" s="546"/>
      <c r="CX54" s="546"/>
      <c r="CY54" s="546"/>
      <c r="CZ54" s="165"/>
      <c r="DA54" s="1224">
        <f>IF($AX$21="","",$AX$21)</f>
      </c>
      <c r="DB54" s="1224"/>
      <c r="DC54" s="1224"/>
      <c r="DD54" s="1224"/>
      <c r="DE54" s="166" t="s">
        <v>57</v>
      </c>
    </row>
    <row r="55" spans="1:109" ht="30" customHeight="1" thickBot="1">
      <c r="A55" s="125"/>
      <c r="B55" s="744"/>
      <c r="C55" s="564"/>
      <c r="D55" s="538"/>
      <c r="E55" s="538"/>
      <c r="F55" s="538"/>
      <c r="G55" s="538"/>
      <c r="H55" s="538"/>
      <c r="I55" s="538"/>
      <c r="J55" s="538"/>
      <c r="K55" s="538"/>
      <c r="L55" s="538"/>
      <c r="M55" s="538"/>
      <c r="N55" s="538"/>
      <c r="O55" s="538"/>
      <c r="P55" s="538"/>
      <c r="Q55" s="538"/>
      <c r="R55" s="538"/>
      <c r="S55" s="538"/>
      <c r="T55" s="538"/>
      <c r="U55" s="538"/>
      <c r="V55" s="538"/>
      <c r="W55" s="538"/>
      <c r="X55" s="538"/>
      <c r="Y55" s="538"/>
      <c r="Z55" s="538"/>
      <c r="AA55" s="538"/>
      <c r="AB55" s="538"/>
      <c r="AC55" s="538"/>
      <c r="AD55" s="538"/>
      <c r="AE55" s="632" t="s">
        <v>308</v>
      </c>
      <c r="AF55" s="633"/>
      <c r="AG55" s="634"/>
      <c r="AH55" s="634"/>
      <c r="AI55" s="634"/>
      <c r="AJ55" s="291" t="s">
        <v>310</v>
      </c>
      <c r="AK55" s="635">
        <f>IF($AK$22="","",$AK$22)</f>
      </c>
      <c r="AL55" s="635"/>
      <c r="AM55" s="635"/>
      <c r="AN55" s="635"/>
      <c r="AO55" s="292" t="s">
        <v>57</v>
      </c>
      <c r="AP55" s="654" t="s">
        <v>218</v>
      </c>
      <c r="AQ55" s="654"/>
      <c r="AR55" s="654"/>
      <c r="AS55" s="654"/>
      <c r="AT55" s="654"/>
      <c r="AU55" s="654"/>
      <c r="AV55" s="855"/>
      <c r="AW55" s="291" t="s">
        <v>314</v>
      </c>
      <c r="AX55" s="635">
        <f>IF($AX$22="","",$AX$22)</f>
      </c>
      <c r="AY55" s="635"/>
      <c r="AZ55" s="635"/>
      <c r="BA55" s="635"/>
      <c r="BB55" s="292" t="s">
        <v>57</v>
      </c>
      <c r="BC55" s="192"/>
      <c r="BD55" s="136"/>
      <c r="BE55" s="131"/>
      <c r="BF55" s="540"/>
      <c r="BG55" s="541"/>
      <c r="BH55" s="541"/>
      <c r="BI55" s="541"/>
      <c r="BJ55" s="541"/>
      <c r="BK55" s="541"/>
      <c r="BL55" s="541"/>
      <c r="BM55" s="541"/>
      <c r="BN55" s="541"/>
      <c r="BO55" s="541"/>
      <c r="BP55" s="541"/>
      <c r="BQ55" s="541"/>
      <c r="BR55" s="541"/>
      <c r="BS55" s="541"/>
      <c r="BT55" s="541"/>
      <c r="BU55" s="541"/>
      <c r="BV55" s="541"/>
      <c r="BW55" s="541"/>
      <c r="BX55" s="541"/>
      <c r="BY55" s="541"/>
      <c r="BZ55" s="541"/>
      <c r="CA55" s="541"/>
      <c r="CB55" s="541"/>
      <c r="CC55" s="541"/>
      <c r="CD55" s="541"/>
      <c r="CE55" s="541"/>
      <c r="CF55" s="541"/>
      <c r="CG55" s="542"/>
      <c r="CH55" s="1282" t="s">
        <v>308</v>
      </c>
      <c r="CI55" s="546"/>
      <c r="CJ55" s="546"/>
      <c r="CK55" s="546"/>
      <c r="CL55" s="547"/>
      <c r="CM55" s="165"/>
      <c r="CN55" s="1224">
        <f>IF($AK$22="","",$AK$22)</f>
      </c>
      <c r="CO55" s="1224"/>
      <c r="CP55" s="1224"/>
      <c r="CQ55" s="1224"/>
      <c r="CR55" s="166" t="s">
        <v>57</v>
      </c>
      <c r="CS55" s="546" t="s">
        <v>218</v>
      </c>
      <c r="CT55" s="546"/>
      <c r="CU55" s="546"/>
      <c r="CV55" s="546"/>
      <c r="CW55" s="546"/>
      <c r="CX55" s="546"/>
      <c r="CY55" s="546"/>
      <c r="CZ55" s="165"/>
      <c r="DA55" s="1224">
        <f>IF($AX$22="","",$AX$22)</f>
      </c>
      <c r="DB55" s="1224"/>
      <c r="DC55" s="1224"/>
      <c r="DD55" s="1224"/>
      <c r="DE55" s="166" t="s">
        <v>57</v>
      </c>
    </row>
    <row r="56" spans="1:109" ht="21" customHeight="1">
      <c r="A56" s="125"/>
      <c r="B56" s="744"/>
      <c r="C56" s="692" t="s">
        <v>254</v>
      </c>
      <c r="D56" s="692"/>
      <c r="E56" s="693"/>
      <c r="F56" s="1081" t="s">
        <v>337</v>
      </c>
      <c r="G56" s="1082"/>
      <c r="H56" s="1087" t="s">
        <v>323</v>
      </c>
      <c r="I56" s="701"/>
      <c r="J56" s="658" t="s">
        <v>325</v>
      </c>
      <c r="K56" s="659"/>
      <c r="L56" s="659"/>
      <c r="M56" s="701" t="s">
        <v>172</v>
      </c>
      <c r="N56" s="701"/>
      <c r="O56" s="701"/>
      <c r="P56" s="1066" t="s">
        <v>171</v>
      </c>
      <c r="Q56" s="1066"/>
      <c r="R56" s="1067"/>
      <c r="S56" s="687" t="s">
        <v>77</v>
      </c>
      <c r="T56" s="688"/>
      <c r="U56" s="688"/>
      <c r="V56" s="688"/>
      <c r="W56" s="688"/>
      <c r="X56" s="688"/>
      <c r="Y56" s="688"/>
      <c r="Z56" s="1097" t="s">
        <v>78</v>
      </c>
      <c r="AA56" s="1097"/>
      <c r="AB56" s="1097"/>
      <c r="AC56" s="1097"/>
      <c r="AD56" s="1097"/>
      <c r="AE56" s="655" t="s">
        <v>338</v>
      </c>
      <c r="AF56" s="1072" t="s">
        <v>339</v>
      </c>
      <c r="AG56" s="1090" t="s">
        <v>80</v>
      </c>
      <c r="AH56" s="1091"/>
      <c r="AI56" s="1091"/>
      <c r="AJ56" s="1079"/>
      <c r="AK56" s="1079"/>
      <c r="AL56" s="1079"/>
      <c r="AM56" s="1079"/>
      <c r="AN56" s="1092"/>
      <c r="AO56" s="1078" t="s">
        <v>79</v>
      </c>
      <c r="AP56" s="1078"/>
      <c r="AQ56" s="1079"/>
      <c r="AR56" s="1079"/>
      <c r="AS56" s="1079"/>
      <c r="AT56" s="1079"/>
      <c r="AU56" s="1079"/>
      <c r="AV56" s="1079"/>
      <c r="AW56" s="1079"/>
      <c r="AX56" s="1079"/>
      <c r="AY56" s="1079"/>
      <c r="AZ56" s="1079"/>
      <c r="BA56" s="1079"/>
      <c r="BB56" s="1079"/>
      <c r="BC56" s="201"/>
      <c r="BD56" s="152"/>
      <c r="BE56" s="131"/>
      <c r="BF56" s="622" t="s">
        <v>255</v>
      </c>
      <c r="BG56" s="623"/>
      <c r="BH56" s="624"/>
      <c r="BI56" s="781" t="s">
        <v>332</v>
      </c>
      <c r="BJ56" s="781"/>
      <c r="BK56" s="1221" t="s">
        <v>323</v>
      </c>
      <c r="BL56" s="1221"/>
      <c r="BM56" s="1298" t="s">
        <v>325</v>
      </c>
      <c r="BN56" s="1299"/>
      <c r="BO56" s="1299"/>
      <c r="BP56" s="1221" t="s">
        <v>172</v>
      </c>
      <c r="BQ56" s="1221"/>
      <c r="BR56" s="1221"/>
      <c r="BS56" s="608" t="s">
        <v>171</v>
      </c>
      <c r="BT56" s="608"/>
      <c r="BU56" s="608"/>
      <c r="BV56" s="610" t="s">
        <v>77</v>
      </c>
      <c r="BW56" s="610"/>
      <c r="BX56" s="610"/>
      <c r="BY56" s="610"/>
      <c r="BZ56" s="610"/>
      <c r="CA56" s="610"/>
      <c r="CB56" s="610"/>
      <c r="CC56" s="609" t="s">
        <v>24</v>
      </c>
      <c r="CD56" s="609"/>
      <c r="CE56" s="609"/>
      <c r="CF56" s="609"/>
      <c r="CG56" s="609"/>
      <c r="CH56" s="607" t="s">
        <v>174</v>
      </c>
      <c r="CI56" s="1272" t="s">
        <v>333</v>
      </c>
      <c r="CJ56" s="1277" t="s">
        <v>80</v>
      </c>
      <c r="CK56" s="1277"/>
      <c r="CL56" s="1262"/>
      <c r="CM56" s="1262"/>
      <c r="CN56" s="1262"/>
      <c r="CO56" s="1262"/>
      <c r="CP56" s="1262"/>
      <c r="CQ56" s="1262"/>
      <c r="CR56" s="1262" t="s">
        <v>79</v>
      </c>
      <c r="CS56" s="1262"/>
      <c r="CT56" s="1262"/>
      <c r="CU56" s="1262"/>
      <c r="CV56" s="1262"/>
      <c r="CW56" s="1262"/>
      <c r="CX56" s="1262"/>
      <c r="CY56" s="1262"/>
      <c r="CZ56" s="1262"/>
      <c r="DA56" s="1262"/>
      <c r="DB56" s="1262"/>
      <c r="DC56" s="1262"/>
      <c r="DD56" s="1262"/>
      <c r="DE56" s="1262"/>
    </row>
    <row r="57" spans="1:109" ht="18.75" customHeight="1">
      <c r="A57" s="110"/>
      <c r="B57" s="744"/>
      <c r="C57" s="692"/>
      <c r="D57" s="692"/>
      <c r="E57" s="693"/>
      <c r="F57" s="1083"/>
      <c r="G57" s="1084"/>
      <c r="H57" s="1088"/>
      <c r="I57" s="702"/>
      <c r="J57" s="660"/>
      <c r="K57" s="660"/>
      <c r="L57" s="660"/>
      <c r="M57" s="702"/>
      <c r="N57" s="702"/>
      <c r="O57" s="702"/>
      <c r="P57" s="1068"/>
      <c r="Q57" s="1068"/>
      <c r="R57" s="1069"/>
      <c r="S57" s="1093" t="s">
        <v>340</v>
      </c>
      <c r="T57" s="1094"/>
      <c r="U57" s="1094"/>
      <c r="V57" s="1094"/>
      <c r="W57" s="649" t="s">
        <v>341</v>
      </c>
      <c r="X57" s="649"/>
      <c r="Y57" s="649"/>
      <c r="Z57" s="651" t="s">
        <v>342</v>
      </c>
      <c r="AA57" s="651"/>
      <c r="AB57" s="651"/>
      <c r="AC57" s="651" t="s">
        <v>343</v>
      </c>
      <c r="AD57" s="651"/>
      <c r="AE57" s="651"/>
      <c r="AF57" s="1073"/>
      <c r="AG57" s="686" t="s">
        <v>81</v>
      </c>
      <c r="AH57" s="612" t="s">
        <v>82</v>
      </c>
      <c r="AI57" s="612"/>
      <c r="AJ57" s="612" t="s">
        <v>83</v>
      </c>
      <c r="AK57" s="612"/>
      <c r="AL57" s="612" t="s">
        <v>84</v>
      </c>
      <c r="AM57" s="612" t="s">
        <v>85</v>
      </c>
      <c r="AN57" s="860"/>
      <c r="AO57" s="601" t="s">
        <v>86</v>
      </c>
      <c r="AP57" s="602"/>
      <c r="AQ57" s="612" t="s">
        <v>87</v>
      </c>
      <c r="AR57" s="612"/>
      <c r="AS57" s="612" t="s">
        <v>88</v>
      </c>
      <c r="AT57" s="612"/>
      <c r="AU57" s="612" t="s">
        <v>89</v>
      </c>
      <c r="AV57" s="612"/>
      <c r="AW57" s="754" t="s">
        <v>83</v>
      </c>
      <c r="AX57" s="601"/>
      <c r="AY57" s="602"/>
      <c r="AZ57" s="1064" t="s">
        <v>84</v>
      </c>
      <c r="BA57" s="612" t="s">
        <v>85</v>
      </c>
      <c r="BB57" s="612"/>
      <c r="BC57" s="201"/>
      <c r="BD57" s="152"/>
      <c r="BE57" s="131"/>
      <c r="BF57" s="625"/>
      <c r="BG57" s="626"/>
      <c r="BH57" s="627"/>
      <c r="BI57" s="781"/>
      <c r="BJ57" s="781"/>
      <c r="BK57" s="1221"/>
      <c r="BL57" s="1221"/>
      <c r="BM57" s="1299"/>
      <c r="BN57" s="1299"/>
      <c r="BO57" s="1299"/>
      <c r="BP57" s="1221"/>
      <c r="BQ57" s="1221"/>
      <c r="BR57" s="1221"/>
      <c r="BS57" s="608"/>
      <c r="BT57" s="608"/>
      <c r="BU57" s="608"/>
      <c r="BV57" s="1250" t="s">
        <v>335</v>
      </c>
      <c r="BW57" s="1251"/>
      <c r="BX57" s="1251"/>
      <c r="BY57" s="1252"/>
      <c r="BZ57" s="606" t="s">
        <v>334</v>
      </c>
      <c r="CA57" s="606"/>
      <c r="CB57" s="606"/>
      <c r="CC57" s="607" t="s">
        <v>336</v>
      </c>
      <c r="CD57" s="607"/>
      <c r="CE57" s="607"/>
      <c r="CF57" s="607" t="s">
        <v>335</v>
      </c>
      <c r="CG57" s="607"/>
      <c r="CH57" s="607"/>
      <c r="CI57" s="1272"/>
      <c r="CJ57" s="1154" t="s">
        <v>81</v>
      </c>
      <c r="CK57" s="1323" t="s">
        <v>82</v>
      </c>
      <c r="CL57" s="1324"/>
      <c r="CM57" s="1244" t="s">
        <v>83</v>
      </c>
      <c r="CN57" s="1244"/>
      <c r="CO57" s="1244" t="s">
        <v>84</v>
      </c>
      <c r="CP57" s="1244" t="s">
        <v>85</v>
      </c>
      <c r="CQ57" s="1244"/>
      <c r="CR57" s="1323" t="s">
        <v>86</v>
      </c>
      <c r="CS57" s="1324"/>
      <c r="CT57" s="1244" t="s">
        <v>87</v>
      </c>
      <c r="CU57" s="1244"/>
      <c r="CV57" s="1244" t="s">
        <v>88</v>
      </c>
      <c r="CW57" s="1244"/>
      <c r="CX57" s="1244" t="s">
        <v>89</v>
      </c>
      <c r="CY57" s="1244"/>
      <c r="CZ57" s="1244" t="s">
        <v>83</v>
      </c>
      <c r="DA57" s="1244"/>
      <c r="DB57" s="1244"/>
      <c r="DC57" s="1244" t="s">
        <v>84</v>
      </c>
      <c r="DD57" s="1244" t="s">
        <v>85</v>
      </c>
      <c r="DE57" s="1244"/>
    </row>
    <row r="58" spans="1:109" ht="14.25" customHeight="1">
      <c r="A58" s="121"/>
      <c r="B58" s="744"/>
      <c r="C58" s="692"/>
      <c r="D58" s="692"/>
      <c r="E58" s="693"/>
      <c r="F58" s="1083"/>
      <c r="G58" s="1084"/>
      <c r="H58" s="1088"/>
      <c r="I58" s="702"/>
      <c r="J58" s="660"/>
      <c r="K58" s="660"/>
      <c r="L58" s="660"/>
      <c r="M58" s="702"/>
      <c r="N58" s="702"/>
      <c r="O58" s="702"/>
      <c r="P58" s="1068"/>
      <c r="Q58" s="1068"/>
      <c r="R58" s="1069"/>
      <c r="S58" s="1093"/>
      <c r="T58" s="1094"/>
      <c r="U58" s="1094"/>
      <c r="V58" s="1094"/>
      <c r="W58" s="649"/>
      <c r="X58" s="649"/>
      <c r="Y58" s="649"/>
      <c r="Z58" s="651"/>
      <c r="AA58" s="651"/>
      <c r="AB58" s="651"/>
      <c r="AC58" s="651"/>
      <c r="AD58" s="651"/>
      <c r="AE58" s="651"/>
      <c r="AF58" s="1073"/>
      <c r="AG58" s="686"/>
      <c r="AH58" s="612"/>
      <c r="AI58" s="612"/>
      <c r="AJ58" s="612"/>
      <c r="AK58" s="612"/>
      <c r="AL58" s="612"/>
      <c r="AM58" s="612"/>
      <c r="AN58" s="860"/>
      <c r="AO58" s="603"/>
      <c r="AP58" s="604"/>
      <c r="AQ58" s="612"/>
      <c r="AR58" s="612"/>
      <c r="AS58" s="612"/>
      <c r="AT58" s="612"/>
      <c r="AU58" s="612"/>
      <c r="AV58" s="612"/>
      <c r="AW58" s="842"/>
      <c r="AX58" s="603"/>
      <c r="AY58" s="604"/>
      <c r="AZ58" s="1065"/>
      <c r="BA58" s="612"/>
      <c r="BB58" s="612"/>
      <c r="BC58" s="201"/>
      <c r="BD58" s="152"/>
      <c r="BE58" s="1288" t="s">
        <v>181</v>
      </c>
      <c r="BF58" s="625"/>
      <c r="BG58" s="626"/>
      <c r="BH58" s="627"/>
      <c r="BI58" s="781"/>
      <c r="BJ58" s="781"/>
      <c r="BK58" s="1221"/>
      <c r="BL58" s="1221"/>
      <c r="BM58" s="1299"/>
      <c r="BN58" s="1299"/>
      <c r="BO58" s="1299"/>
      <c r="BP58" s="1221"/>
      <c r="BQ58" s="1221"/>
      <c r="BR58" s="1221"/>
      <c r="BS58" s="608"/>
      <c r="BT58" s="608"/>
      <c r="BU58" s="608"/>
      <c r="BV58" s="1253"/>
      <c r="BW58" s="1254"/>
      <c r="BX58" s="1254"/>
      <c r="BY58" s="1255"/>
      <c r="BZ58" s="606"/>
      <c r="CA58" s="606"/>
      <c r="CB58" s="606"/>
      <c r="CC58" s="607"/>
      <c r="CD58" s="607"/>
      <c r="CE58" s="607"/>
      <c r="CF58" s="607"/>
      <c r="CG58" s="607"/>
      <c r="CH58" s="607"/>
      <c r="CI58" s="1272"/>
      <c r="CJ58" s="1154"/>
      <c r="CK58" s="1325"/>
      <c r="CL58" s="1326"/>
      <c r="CM58" s="1244"/>
      <c r="CN58" s="1244"/>
      <c r="CO58" s="1244"/>
      <c r="CP58" s="1244"/>
      <c r="CQ58" s="1244"/>
      <c r="CR58" s="1325"/>
      <c r="CS58" s="1326"/>
      <c r="CT58" s="1244"/>
      <c r="CU58" s="1244"/>
      <c r="CV58" s="1244"/>
      <c r="CW58" s="1244"/>
      <c r="CX58" s="1244"/>
      <c r="CY58" s="1244"/>
      <c r="CZ58" s="1244"/>
      <c r="DA58" s="1244"/>
      <c r="DB58" s="1244"/>
      <c r="DC58" s="1244"/>
      <c r="DD58" s="1244"/>
      <c r="DE58" s="1244"/>
    </row>
    <row r="59" spans="1:109" ht="15.75" customHeight="1">
      <c r="A59" s="110"/>
      <c r="B59" s="739" t="s">
        <v>177</v>
      </c>
      <c r="C59" s="692"/>
      <c r="D59" s="692"/>
      <c r="E59" s="693"/>
      <c r="F59" s="1085"/>
      <c r="G59" s="1086"/>
      <c r="H59" s="1089"/>
      <c r="I59" s="703"/>
      <c r="J59" s="661"/>
      <c r="K59" s="661"/>
      <c r="L59" s="661"/>
      <c r="M59" s="703"/>
      <c r="N59" s="703"/>
      <c r="O59" s="703"/>
      <c r="P59" s="1070"/>
      <c r="Q59" s="1070"/>
      <c r="R59" s="1071"/>
      <c r="S59" s="1095"/>
      <c r="T59" s="1096"/>
      <c r="U59" s="1096"/>
      <c r="V59" s="1096"/>
      <c r="W59" s="650"/>
      <c r="X59" s="650"/>
      <c r="Y59" s="650"/>
      <c r="Z59" s="652"/>
      <c r="AA59" s="652"/>
      <c r="AB59" s="652"/>
      <c r="AC59" s="652"/>
      <c r="AD59" s="652"/>
      <c r="AE59" s="652"/>
      <c r="AF59" s="1074"/>
      <c r="AG59" s="684">
        <f>IF($AG$26="","",$AG$26)</f>
      </c>
      <c r="AH59" s="841">
        <f>IF($AH$26="","",$AH$26)</f>
      </c>
      <c r="AI59" s="841"/>
      <c r="AJ59" s="1098">
        <f>IF($AJ$26="","",$AJ$26)</f>
        <v>27</v>
      </c>
      <c r="AK59" s="1098"/>
      <c r="AL59" s="1075">
        <f>IF($AL$26="","",$AL$26)</f>
      </c>
      <c r="AM59" s="861">
        <f>IF($AM$26="","",$AM$26)</f>
      </c>
      <c r="AN59" s="862"/>
      <c r="AO59" s="597">
        <f>IF($AO$26="","",$AO$26)</f>
      </c>
      <c r="AP59" s="598"/>
      <c r="AQ59" s="841">
        <f>IF($AQ$26="","",$AQ$26)</f>
      </c>
      <c r="AR59" s="841"/>
      <c r="AS59" s="841">
        <f>IF($AS$26="","",$AS$26)</f>
      </c>
      <c r="AT59" s="841"/>
      <c r="AU59" s="841">
        <f>IF($AU$26="","",$AU$26)</f>
      </c>
      <c r="AV59" s="841"/>
      <c r="AW59" s="1058">
        <f>IF($AW$26="","",$AW$26)</f>
      </c>
      <c r="AX59" s="1059"/>
      <c r="AY59" s="1060"/>
      <c r="AZ59" s="782">
        <f>IF($AZ$26="","",$AZ$26)</f>
      </c>
      <c r="BA59" s="784">
        <f>IF($BA$26="","",$BA$26)</f>
      </c>
      <c r="BB59" s="784"/>
      <c r="BC59" s="192"/>
      <c r="BD59" s="136"/>
      <c r="BE59" s="1288"/>
      <c r="BF59" s="628"/>
      <c r="BG59" s="629"/>
      <c r="BH59" s="630"/>
      <c r="BI59" s="781"/>
      <c r="BJ59" s="781"/>
      <c r="BK59" s="1221"/>
      <c r="BL59" s="1221"/>
      <c r="BM59" s="1299"/>
      <c r="BN59" s="1299"/>
      <c r="BO59" s="1299"/>
      <c r="BP59" s="1221"/>
      <c r="BQ59" s="1221"/>
      <c r="BR59" s="1221"/>
      <c r="BS59" s="608"/>
      <c r="BT59" s="608"/>
      <c r="BU59" s="608"/>
      <c r="BV59" s="1256"/>
      <c r="BW59" s="1257"/>
      <c r="BX59" s="1257"/>
      <c r="BY59" s="1258"/>
      <c r="BZ59" s="606"/>
      <c r="CA59" s="606"/>
      <c r="CB59" s="606"/>
      <c r="CC59" s="607"/>
      <c r="CD59" s="607"/>
      <c r="CE59" s="607"/>
      <c r="CF59" s="607"/>
      <c r="CG59" s="607"/>
      <c r="CH59" s="607"/>
      <c r="CI59" s="1272"/>
      <c r="CJ59" s="1283">
        <f>IF($AG$26="","",$AG$26)</f>
      </c>
      <c r="CK59" s="1273">
        <f>IF($AH$26="","",$AH$26)</f>
      </c>
      <c r="CL59" s="1274"/>
      <c r="CM59" s="1331">
        <f>IF($AJ$26="","",$AJ$26)</f>
        <v>27</v>
      </c>
      <c r="CN59" s="1331"/>
      <c r="CO59" s="1330">
        <f>IF($AL$26="","",$AL$26)</f>
      </c>
      <c r="CP59" s="1281">
        <f>IF($AM$26="","",$AM$26)</f>
      </c>
      <c r="CQ59" s="1281"/>
      <c r="CR59" s="1273">
        <f>IF($AO$26="","",$AO$26)</f>
      </c>
      <c r="CS59" s="1274"/>
      <c r="CT59" s="611">
        <f>IF($AQ$26="","",$AQ$26)</f>
      </c>
      <c r="CU59" s="611"/>
      <c r="CV59" s="611">
        <f>IF($AS$26="","",$AS$26)</f>
      </c>
      <c r="CW59" s="611"/>
      <c r="CX59" s="611">
        <f>IF($AU$26="","",$AU$26)</f>
      </c>
      <c r="CY59" s="611"/>
      <c r="CZ59" s="1261">
        <f>IF($AW$26="","",$AW$26)</f>
      </c>
      <c r="DA59" s="1261"/>
      <c r="DB59" s="1261"/>
      <c r="DC59" s="1245">
        <f>IF($AZ$26="","",$AZ$26)</f>
      </c>
      <c r="DD59" s="1246">
        <f>IF($BA$26="","",$BA$26)</f>
      </c>
      <c r="DE59" s="1246"/>
    </row>
    <row r="60" spans="1:109" ht="28.5" customHeight="1" thickBot="1">
      <c r="A60" s="169"/>
      <c r="B60" s="740"/>
      <c r="C60" s="673">
        <f>IF($C$27="","",$C$27)</f>
      </c>
      <c r="D60" s="674"/>
      <c r="E60" s="247" t="s">
        <v>250</v>
      </c>
      <c r="F60" s="656">
        <f>IF($F$27="","",$F$27)</f>
      </c>
      <c r="G60" s="657"/>
      <c r="H60" s="646">
        <f>IF($H$27="","",$H$27)</f>
      </c>
      <c r="I60" s="647"/>
      <c r="J60" s="648">
        <f>IF($J$27="","",$J$27)</f>
      </c>
      <c r="K60" s="648"/>
      <c r="L60" s="648"/>
      <c r="M60" s="647">
        <f>IF($M$27="","",$M$27)</f>
      </c>
      <c r="N60" s="647"/>
      <c r="O60" s="647"/>
      <c r="P60" s="647">
        <f>IF($P$27="","",$P$27)</f>
      </c>
      <c r="Q60" s="647"/>
      <c r="R60" s="1077"/>
      <c r="S60" s="689">
        <f>IF($S$27="","",$S$27)</f>
      </c>
      <c r="T60" s="690"/>
      <c r="U60" s="690"/>
      <c r="V60" s="690"/>
      <c r="W60" s="691">
        <f>IF($W$27="","",$W$27)</f>
      </c>
      <c r="X60" s="691"/>
      <c r="Y60" s="691"/>
      <c r="Z60" s="691">
        <f>IF($Z$27="","",$Z$27)</f>
      </c>
      <c r="AA60" s="691"/>
      <c r="AB60" s="691"/>
      <c r="AC60" s="691">
        <f>IF($AC$27="","",$AC$27)</f>
      </c>
      <c r="AD60" s="691"/>
      <c r="AE60" s="245">
        <f>IF($AE$27="","",$AE$27)</f>
      </c>
      <c r="AF60" s="323">
        <f>IF($AF$27="","",$AF$27)</f>
      </c>
      <c r="AG60" s="685"/>
      <c r="AH60" s="803"/>
      <c r="AI60" s="803"/>
      <c r="AJ60" s="1099"/>
      <c r="AK60" s="1099"/>
      <c r="AL60" s="1076"/>
      <c r="AM60" s="863"/>
      <c r="AN60" s="864"/>
      <c r="AO60" s="599"/>
      <c r="AP60" s="600"/>
      <c r="AQ60" s="841"/>
      <c r="AR60" s="841"/>
      <c r="AS60" s="841"/>
      <c r="AT60" s="841"/>
      <c r="AU60" s="841"/>
      <c r="AV60" s="841"/>
      <c r="AW60" s="1061"/>
      <c r="AX60" s="1062"/>
      <c r="AY60" s="1063"/>
      <c r="AZ60" s="783"/>
      <c r="BA60" s="785"/>
      <c r="BB60" s="785"/>
      <c r="BC60" s="188"/>
      <c r="BD60" s="133"/>
      <c r="BE60" s="1288"/>
      <c r="BF60" s="787">
        <f>IF($C$27="","",$C$27)</f>
      </c>
      <c r="BG60" s="788"/>
      <c r="BH60" s="248" t="s">
        <v>250</v>
      </c>
      <c r="BI60" s="611">
        <f>IF($F$27="","",$F$27)</f>
      </c>
      <c r="BJ60" s="611"/>
      <c r="BK60" s="611">
        <f>IF($H$27="","",$H$27)</f>
      </c>
      <c r="BL60" s="611"/>
      <c r="BM60" s="596">
        <f>IF($J$27="","",$J$27)</f>
      </c>
      <c r="BN60" s="596"/>
      <c r="BO60" s="596"/>
      <c r="BP60" s="611">
        <f>IF($M$27="","",$M$27)</f>
      </c>
      <c r="BQ60" s="611"/>
      <c r="BR60" s="611"/>
      <c r="BS60" s="611">
        <f>IF($P$27="","",$P$27)</f>
      </c>
      <c r="BT60" s="611"/>
      <c r="BU60" s="611"/>
      <c r="BV60" s="1212">
        <f>IF($S$27="","",$S$27)</f>
      </c>
      <c r="BW60" s="1212"/>
      <c r="BX60" s="1212"/>
      <c r="BY60" s="1212"/>
      <c r="BZ60" s="596">
        <f>IF($W$27="","",$W$27)</f>
      </c>
      <c r="CA60" s="596"/>
      <c r="CB60" s="596"/>
      <c r="CC60" s="596">
        <f>IF($Z$27="","",$Z$27)</f>
      </c>
      <c r="CD60" s="596"/>
      <c r="CE60" s="596"/>
      <c r="CF60" s="596">
        <f>IF($AC$27="","",$AC$27)</f>
      </c>
      <c r="CG60" s="596"/>
      <c r="CH60" s="244">
        <f>IF($AE$27="","",$AE$27)</f>
      </c>
      <c r="CI60" s="244">
        <f>IF($AF$27="","",$AF$27)</f>
      </c>
      <c r="CJ60" s="1283"/>
      <c r="CK60" s="1275"/>
      <c r="CL60" s="1276"/>
      <c r="CM60" s="1331"/>
      <c r="CN60" s="1331"/>
      <c r="CO60" s="1330"/>
      <c r="CP60" s="1281"/>
      <c r="CQ60" s="1281"/>
      <c r="CR60" s="1275"/>
      <c r="CS60" s="1276"/>
      <c r="CT60" s="611"/>
      <c r="CU60" s="611"/>
      <c r="CV60" s="611"/>
      <c r="CW60" s="611"/>
      <c r="CX60" s="611"/>
      <c r="CY60" s="611"/>
      <c r="CZ60" s="1261"/>
      <c r="DA60" s="1261"/>
      <c r="DB60" s="1261"/>
      <c r="DC60" s="1245"/>
      <c r="DD60" s="1246"/>
      <c r="DE60" s="1246"/>
    </row>
    <row r="61" spans="1:109" ht="23.25" customHeight="1">
      <c r="A61" s="134"/>
      <c r="B61" s="740"/>
      <c r="C61" s="874" t="s">
        <v>179</v>
      </c>
      <c r="D61" s="875"/>
      <c r="E61" s="1303" t="s">
        <v>287</v>
      </c>
      <c r="F61" s="832"/>
      <c r="G61" s="832"/>
      <c r="H61" s="832"/>
      <c r="I61" s="833"/>
      <c r="J61" s="1309">
        <f>IF($J$28="","",$J$28)</f>
      </c>
      <c r="K61" s="1292"/>
      <c r="L61" s="1292"/>
      <c r="M61" s="1292"/>
      <c r="N61" s="1292"/>
      <c r="O61" s="1292"/>
      <c r="P61" s="1292"/>
      <c r="Q61" s="1292"/>
      <c r="R61" s="1292"/>
      <c r="S61" s="1292"/>
      <c r="T61" s="1292"/>
      <c r="U61" s="1292"/>
      <c r="V61" s="1292"/>
      <c r="W61" s="1292"/>
      <c r="X61" s="1292"/>
      <c r="Y61" s="1292"/>
      <c r="Z61" s="1292"/>
      <c r="AA61" s="1292"/>
      <c r="AB61" s="1292"/>
      <c r="AC61" s="1292"/>
      <c r="AD61" s="1292"/>
      <c r="AE61" s="1292"/>
      <c r="AF61" s="1292"/>
      <c r="AG61" s="1292"/>
      <c r="AH61" s="1292"/>
      <c r="AI61" s="1292"/>
      <c r="AJ61" s="1292"/>
      <c r="AK61" s="1292"/>
      <c r="AL61" s="1292"/>
      <c r="AM61" s="1292"/>
      <c r="AN61" s="1292"/>
      <c r="AO61" s="1292"/>
      <c r="AP61" s="1292"/>
      <c r="AQ61" s="1292"/>
      <c r="AR61" s="1292"/>
      <c r="AS61" s="1292"/>
      <c r="AT61" s="1292"/>
      <c r="AU61" s="1292"/>
      <c r="AV61" s="1292"/>
      <c r="AW61" s="1292"/>
      <c r="AX61" s="1292"/>
      <c r="AY61" s="1292"/>
      <c r="AZ61" s="1292"/>
      <c r="BA61" s="1292"/>
      <c r="BB61" s="1310"/>
      <c r="BC61" s="188"/>
      <c r="BD61" s="133"/>
      <c r="BE61" s="1182"/>
      <c r="BF61" s="1219" t="s">
        <v>179</v>
      </c>
      <c r="BG61" s="1220"/>
      <c r="BH61" s="1213" t="s">
        <v>286</v>
      </c>
      <c r="BI61" s="1214"/>
      <c r="BJ61" s="1214"/>
      <c r="BK61" s="1214"/>
      <c r="BL61" s="1215"/>
      <c r="BM61" s="1291">
        <f>IF($J$28="","",$J$28)</f>
      </c>
      <c r="BN61" s="1292"/>
      <c r="BO61" s="1292"/>
      <c r="BP61" s="1292"/>
      <c r="BQ61" s="1292"/>
      <c r="BR61" s="1292"/>
      <c r="BS61" s="1292"/>
      <c r="BT61" s="1292"/>
      <c r="BU61" s="1292"/>
      <c r="BV61" s="1292"/>
      <c r="BW61" s="1292"/>
      <c r="BX61" s="1292"/>
      <c r="BY61" s="1292"/>
      <c r="BZ61" s="1292"/>
      <c r="CA61" s="1292"/>
      <c r="CB61" s="1292"/>
      <c r="CC61" s="1292"/>
      <c r="CD61" s="1292"/>
      <c r="CE61" s="1292"/>
      <c r="CF61" s="1292"/>
      <c r="CG61" s="1292"/>
      <c r="CH61" s="1292"/>
      <c r="CI61" s="1292"/>
      <c r="CJ61" s="1293"/>
      <c r="CK61" s="1293"/>
      <c r="CL61" s="1293"/>
      <c r="CM61" s="1293"/>
      <c r="CN61" s="1293"/>
      <c r="CO61" s="1292"/>
      <c r="CP61" s="1292"/>
      <c r="CQ61" s="1292"/>
      <c r="CR61" s="1293"/>
      <c r="CS61" s="1293"/>
      <c r="CT61" s="1293"/>
      <c r="CU61" s="1293"/>
      <c r="CV61" s="1293"/>
      <c r="CW61" s="1293"/>
      <c r="CX61" s="1293"/>
      <c r="CY61" s="1293"/>
      <c r="CZ61" s="1293"/>
      <c r="DA61" s="1293"/>
      <c r="DB61" s="1293"/>
      <c r="DC61" s="1293"/>
      <c r="DD61" s="1293"/>
      <c r="DE61" s="1294"/>
    </row>
    <row r="62" spans="1:109" ht="23.25">
      <c r="A62" s="134"/>
      <c r="B62" s="740"/>
      <c r="C62" s="874"/>
      <c r="D62" s="875"/>
      <c r="E62" s="1304"/>
      <c r="F62" s="1305"/>
      <c r="G62" s="1305"/>
      <c r="H62" s="1305"/>
      <c r="I62" s="1306"/>
      <c r="J62" s="1311"/>
      <c r="K62" s="1312"/>
      <c r="L62" s="1312"/>
      <c r="M62" s="1312"/>
      <c r="N62" s="1312"/>
      <c r="O62" s="1312"/>
      <c r="P62" s="1312"/>
      <c r="Q62" s="1312"/>
      <c r="R62" s="1312"/>
      <c r="S62" s="1312"/>
      <c r="T62" s="1312"/>
      <c r="U62" s="1312"/>
      <c r="V62" s="1312"/>
      <c r="W62" s="1312"/>
      <c r="X62" s="1312"/>
      <c r="Y62" s="1312"/>
      <c r="Z62" s="1312"/>
      <c r="AA62" s="1312"/>
      <c r="AB62" s="1312"/>
      <c r="AC62" s="1312"/>
      <c r="AD62" s="1312"/>
      <c r="AE62" s="1312"/>
      <c r="AF62" s="1312"/>
      <c r="AG62" s="1312"/>
      <c r="AH62" s="1312"/>
      <c r="AI62" s="1312"/>
      <c r="AJ62" s="1312"/>
      <c r="AK62" s="1312"/>
      <c r="AL62" s="1312"/>
      <c r="AM62" s="1312"/>
      <c r="AN62" s="1312"/>
      <c r="AO62" s="1312"/>
      <c r="AP62" s="1312"/>
      <c r="AQ62" s="1312"/>
      <c r="AR62" s="1312"/>
      <c r="AS62" s="1312"/>
      <c r="AT62" s="1312"/>
      <c r="AU62" s="1312"/>
      <c r="AV62" s="1312"/>
      <c r="AW62" s="1312"/>
      <c r="AX62" s="1312"/>
      <c r="AY62" s="1312"/>
      <c r="AZ62" s="1312"/>
      <c r="BA62" s="1312"/>
      <c r="BB62" s="1313"/>
      <c r="BC62" s="186"/>
      <c r="BD62" s="121"/>
      <c r="BE62" s="1182"/>
      <c r="BF62" s="1219"/>
      <c r="BG62" s="1220"/>
      <c r="BH62" s="1216"/>
      <c r="BI62" s="1217"/>
      <c r="BJ62" s="1217"/>
      <c r="BK62" s="1217"/>
      <c r="BL62" s="1218"/>
      <c r="BM62" s="1295"/>
      <c r="BN62" s="1296"/>
      <c r="BO62" s="1296"/>
      <c r="BP62" s="1296"/>
      <c r="BQ62" s="1296"/>
      <c r="BR62" s="1296"/>
      <c r="BS62" s="1296"/>
      <c r="BT62" s="1296"/>
      <c r="BU62" s="1296"/>
      <c r="BV62" s="1296"/>
      <c r="BW62" s="1296"/>
      <c r="BX62" s="1296"/>
      <c r="BY62" s="1296"/>
      <c r="BZ62" s="1296"/>
      <c r="CA62" s="1296"/>
      <c r="CB62" s="1296"/>
      <c r="CC62" s="1296"/>
      <c r="CD62" s="1296"/>
      <c r="CE62" s="1296"/>
      <c r="CF62" s="1296"/>
      <c r="CG62" s="1296"/>
      <c r="CH62" s="1296"/>
      <c r="CI62" s="1296"/>
      <c r="CJ62" s="1296"/>
      <c r="CK62" s="1296"/>
      <c r="CL62" s="1296"/>
      <c r="CM62" s="1296"/>
      <c r="CN62" s="1296"/>
      <c r="CO62" s="1296"/>
      <c r="CP62" s="1296"/>
      <c r="CQ62" s="1296"/>
      <c r="CR62" s="1296"/>
      <c r="CS62" s="1296"/>
      <c r="CT62" s="1296"/>
      <c r="CU62" s="1296"/>
      <c r="CV62" s="1296"/>
      <c r="CW62" s="1296"/>
      <c r="CX62" s="1296"/>
      <c r="CY62" s="1296"/>
      <c r="CZ62" s="1296"/>
      <c r="DA62" s="1296"/>
      <c r="DB62" s="1296"/>
      <c r="DC62" s="1296"/>
      <c r="DD62" s="1296"/>
      <c r="DE62" s="1297"/>
    </row>
    <row r="63" spans="1:109" ht="33.75" customHeight="1">
      <c r="A63" s="134"/>
      <c r="B63" s="740"/>
      <c r="C63" s="876"/>
      <c r="D63" s="877"/>
      <c r="E63" s="1316" t="s">
        <v>317</v>
      </c>
      <c r="F63" s="1317"/>
      <c r="G63" s="1317"/>
      <c r="H63" s="1317"/>
      <c r="I63" s="1318"/>
      <c r="J63" s="1284">
        <f>IF($J$30="","",$J$30)</f>
      </c>
      <c r="K63" s="1285"/>
      <c r="L63" s="1285"/>
      <c r="M63" s="1285"/>
      <c r="N63" s="1285"/>
      <c r="O63" s="1285"/>
      <c r="P63" s="1285"/>
      <c r="Q63" s="1285"/>
      <c r="R63" s="1285"/>
      <c r="S63" s="1285"/>
      <c r="T63" s="1285"/>
      <c r="U63" s="1285"/>
      <c r="V63" s="1285"/>
      <c r="W63" s="1285"/>
      <c r="X63" s="1285"/>
      <c r="Y63" s="1285"/>
      <c r="Z63" s="1285"/>
      <c r="AA63" s="1285"/>
      <c r="AB63" s="1285"/>
      <c r="AC63" s="1285"/>
      <c r="AD63" s="1285"/>
      <c r="AE63" s="1285"/>
      <c r="AF63" s="1285"/>
      <c r="AG63" s="1285"/>
      <c r="AH63" s="1285"/>
      <c r="AI63" s="1285"/>
      <c r="AJ63" s="1285"/>
      <c r="AK63" s="1285"/>
      <c r="AL63" s="1285"/>
      <c r="AM63" s="1285"/>
      <c r="AN63" s="1286" t="s">
        <v>90</v>
      </c>
      <c r="AO63" s="1286"/>
      <c r="AP63" s="1286"/>
      <c r="AQ63" s="1314">
        <f>IF($AQ$30="","",$AQ$30)</f>
      </c>
      <c r="AR63" s="1314"/>
      <c r="AS63" s="1314"/>
      <c r="AT63" s="1314"/>
      <c r="AU63" s="1314"/>
      <c r="AV63" s="1314"/>
      <c r="AW63" s="1314"/>
      <c r="AX63" s="1314"/>
      <c r="AY63" s="1314"/>
      <c r="AZ63" s="1314"/>
      <c r="BA63" s="1314"/>
      <c r="BB63" s="1315"/>
      <c r="BC63" s="202"/>
      <c r="BD63" s="110"/>
      <c r="BE63" s="1182"/>
      <c r="BF63" s="1289"/>
      <c r="BG63" s="1290"/>
      <c r="BH63" s="1225" t="s">
        <v>317</v>
      </c>
      <c r="BI63" s="1226"/>
      <c r="BJ63" s="1226"/>
      <c r="BK63" s="1226"/>
      <c r="BL63" s="1227"/>
      <c r="BM63" s="1222">
        <f>IF($J$30="","",$J$30)</f>
      </c>
      <c r="BN63" s="1223"/>
      <c r="BO63" s="1223"/>
      <c r="BP63" s="1223"/>
      <c r="BQ63" s="1223"/>
      <c r="BR63" s="1223"/>
      <c r="BS63" s="1223"/>
      <c r="BT63" s="1223"/>
      <c r="BU63" s="1223"/>
      <c r="BV63" s="1223"/>
      <c r="BW63" s="1223"/>
      <c r="BX63" s="1223"/>
      <c r="BY63" s="1223"/>
      <c r="BZ63" s="1223"/>
      <c r="CA63" s="1223"/>
      <c r="CB63" s="1223"/>
      <c r="CC63" s="1223"/>
      <c r="CD63" s="1223"/>
      <c r="CE63" s="1223"/>
      <c r="CF63" s="1223"/>
      <c r="CG63" s="1223"/>
      <c r="CH63" s="1223"/>
      <c r="CI63" s="1223"/>
      <c r="CJ63" s="1223"/>
      <c r="CK63" s="1223"/>
      <c r="CL63" s="1223"/>
      <c r="CM63" s="1223"/>
      <c r="CN63" s="1223"/>
      <c r="CO63" s="1223"/>
      <c r="CP63" s="1223"/>
      <c r="CQ63" s="1287" t="s">
        <v>90</v>
      </c>
      <c r="CR63" s="1287"/>
      <c r="CS63" s="1287"/>
      <c r="CT63" s="1307">
        <f>IF($AQ$30="","",$AQ$30)</f>
      </c>
      <c r="CU63" s="1307"/>
      <c r="CV63" s="1307"/>
      <c r="CW63" s="1307"/>
      <c r="CX63" s="1307"/>
      <c r="CY63" s="1307"/>
      <c r="CZ63" s="1307"/>
      <c r="DA63" s="1307"/>
      <c r="DB63" s="1307"/>
      <c r="DC63" s="1307"/>
      <c r="DD63" s="1307"/>
      <c r="DE63" s="1308"/>
    </row>
    <row r="64" spans="1:109" ht="27.75" customHeight="1">
      <c r="A64" s="134"/>
      <c r="B64" s="740"/>
      <c r="C64" s="1302" t="s">
        <v>91</v>
      </c>
      <c r="D64" s="1302"/>
      <c r="E64" s="1302"/>
      <c r="F64" s="1302"/>
      <c r="G64" s="1302"/>
      <c r="H64" s="1302"/>
      <c r="I64" s="1302"/>
      <c r="J64" s="1302"/>
      <c r="K64" s="1302"/>
      <c r="L64" s="1302"/>
      <c r="M64" s="1302"/>
      <c r="N64" s="1302"/>
      <c r="O64" s="1302"/>
      <c r="P64" s="1302"/>
      <c r="Q64" s="1302"/>
      <c r="R64" s="1302"/>
      <c r="S64" s="1302"/>
      <c r="T64" s="1302"/>
      <c r="U64" s="1302"/>
      <c r="V64" s="1302"/>
      <c r="W64" s="1302"/>
      <c r="X64" s="1302"/>
      <c r="Y64" s="1302"/>
      <c r="Z64" s="1302"/>
      <c r="AA64" s="1302"/>
      <c r="AB64" s="1302"/>
      <c r="AC64" s="1302"/>
      <c r="AD64" s="1302"/>
      <c r="AE64" s="1302"/>
      <c r="AF64" s="1302"/>
      <c r="AG64" s="1302"/>
      <c r="AH64" s="1302"/>
      <c r="AI64" s="1302"/>
      <c r="AJ64" s="1302"/>
      <c r="AK64" s="1302"/>
      <c r="AL64" s="1302"/>
      <c r="AM64" s="1302"/>
      <c r="AN64" s="1302"/>
      <c r="AO64" s="1302"/>
      <c r="AP64" s="1302"/>
      <c r="AQ64" s="1302"/>
      <c r="AR64" s="1302"/>
      <c r="AS64" s="1302"/>
      <c r="AT64" s="1302"/>
      <c r="AU64" s="1302"/>
      <c r="AV64" s="1302"/>
      <c r="AW64" s="1302"/>
      <c r="AX64" s="1302"/>
      <c r="AY64" s="1302"/>
      <c r="AZ64" s="1302"/>
      <c r="BA64" s="1302"/>
      <c r="BB64" s="1302"/>
      <c r="BC64" s="202"/>
      <c r="BD64" s="110"/>
      <c r="BE64" s="278" t="s">
        <v>182</v>
      </c>
      <c r="BF64" s="203"/>
      <c r="BG64" s="203"/>
      <c r="BH64" s="128"/>
      <c r="BI64" s="128"/>
      <c r="BJ64" s="128"/>
      <c r="BK64" s="128"/>
      <c r="BL64" s="128"/>
      <c r="BM64" s="204"/>
      <c r="BN64" s="204"/>
      <c r="BO64" s="204"/>
      <c r="BP64" s="204"/>
      <c r="BQ64" s="204"/>
      <c r="BR64" s="204"/>
      <c r="BS64" s="204"/>
      <c r="BT64" s="204"/>
      <c r="BU64" s="204"/>
      <c r="BV64" s="204"/>
      <c r="BW64" s="204"/>
      <c r="BX64" s="204"/>
      <c r="BY64" s="204"/>
      <c r="BZ64" s="204"/>
      <c r="CA64" s="204"/>
      <c r="CB64" s="204"/>
      <c r="CC64" s="204"/>
      <c r="CD64" s="204"/>
      <c r="CE64" s="204"/>
      <c r="CF64" s="204"/>
      <c r="CG64" s="204"/>
      <c r="CH64" s="204"/>
      <c r="CI64" s="204"/>
      <c r="CJ64" s="204"/>
      <c r="CK64" s="204"/>
      <c r="CL64" s="204"/>
      <c r="CM64" s="204"/>
      <c r="CN64" s="204"/>
      <c r="CO64" s="204"/>
      <c r="CP64" s="204"/>
      <c r="CQ64" s="144"/>
      <c r="CR64" s="144"/>
      <c r="CS64" s="144"/>
      <c r="CT64" s="205"/>
      <c r="CU64" s="205"/>
      <c r="CV64" s="205"/>
      <c r="CW64" s="205"/>
      <c r="CX64" s="205"/>
      <c r="CY64" s="205"/>
      <c r="CZ64" s="205"/>
      <c r="DA64" s="205"/>
      <c r="DB64" s="205"/>
      <c r="DC64" s="205"/>
      <c r="DD64" s="205"/>
      <c r="DE64" s="205"/>
    </row>
    <row r="65" spans="1:109" ht="18.75">
      <c r="A65" s="206"/>
      <c r="B65" s="207"/>
      <c r="C65" s="121"/>
      <c r="D65" s="121"/>
      <c r="E65" s="121"/>
      <c r="F65" s="121"/>
      <c r="G65" s="121"/>
      <c r="H65" s="121"/>
      <c r="I65" s="121"/>
      <c r="J65" s="121"/>
      <c r="K65" s="121"/>
      <c r="L65" s="182"/>
      <c r="M65" s="121"/>
      <c r="N65" s="121"/>
      <c r="O65" s="121"/>
      <c r="P65" s="121"/>
      <c r="Q65" s="121"/>
      <c r="R65" s="121"/>
      <c r="S65" s="121"/>
      <c r="T65" s="121"/>
      <c r="U65" s="121"/>
      <c r="V65" s="121"/>
      <c r="W65" s="182"/>
      <c r="X65" s="182"/>
      <c r="Y65" s="182"/>
      <c r="Z65" s="182"/>
      <c r="AA65" s="182"/>
      <c r="AB65" s="182"/>
      <c r="AC65" s="182"/>
      <c r="AD65" s="182"/>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10"/>
      <c r="BE65" s="207"/>
      <c r="BF65" s="121"/>
      <c r="BG65" s="121"/>
      <c r="BH65" s="121"/>
      <c r="BI65" s="121"/>
      <c r="BJ65" s="121"/>
      <c r="BK65" s="121"/>
      <c r="BL65" s="121"/>
      <c r="BM65" s="121"/>
      <c r="BN65" s="121"/>
      <c r="BO65" s="182"/>
      <c r="BP65" s="121"/>
      <c r="BQ65" s="121"/>
      <c r="BR65" s="121"/>
      <c r="BS65" s="121"/>
      <c r="BT65" s="121"/>
      <c r="BU65" s="121"/>
      <c r="BV65" s="121"/>
      <c r="BW65" s="121"/>
      <c r="BX65" s="121"/>
      <c r="BY65" s="121"/>
      <c r="BZ65" s="182"/>
      <c r="CA65" s="182"/>
      <c r="CB65" s="182"/>
      <c r="CC65" s="182"/>
      <c r="CD65" s="182"/>
      <c r="CE65" s="182"/>
      <c r="CF65" s="182"/>
      <c r="CG65" s="182"/>
      <c r="CH65" s="121"/>
      <c r="CI65" s="121"/>
      <c r="CJ65" s="121"/>
      <c r="CK65" s="121"/>
      <c r="CL65" s="121"/>
      <c r="CM65" s="121"/>
      <c r="CN65" s="121"/>
      <c r="CO65" s="121"/>
      <c r="CP65" s="121"/>
      <c r="CQ65" s="121"/>
      <c r="CR65" s="121"/>
      <c r="CS65" s="121"/>
      <c r="CT65" s="121"/>
      <c r="CU65" s="121"/>
      <c r="CV65" s="121"/>
      <c r="CW65" s="121"/>
      <c r="CX65" s="121"/>
      <c r="CY65" s="121"/>
      <c r="CZ65" s="121"/>
      <c r="DA65" s="121"/>
      <c r="DB65" s="121"/>
      <c r="DC65" s="121"/>
      <c r="DD65" s="121"/>
      <c r="DE65" s="121"/>
    </row>
    <row r="66" ht="12">
      <c r="A66" s="208"/>
    </row>
  </sheetData>
  <sheetProtection password="CC71" sheet="1"/>
  <protectedRanges>
    <protectedRange sqref="G17:H17" name="範囲11"/>
    <protectedRange sqref="T16 AA16 AE16" name="範囲11_1"/>
  </protectedRanges>
  <mergeCells count="706">
    <mergeCell ref="CJ16:CJ17"/>
    <mergeCell ref="CJ26:CJ27"/>
    <mergeCell ref="BP42:CD42"/>
    <mergeCell ref="DB15:DE15"/>
    <mergeCell ref="CK15:CL15"/>
    <mergeCell ref="CW16:DA17"/>
    <mergeCell ref="CM16:CQ17"/>
    <mergeCell ref="DA21:DD21"/>
    <mergeCell ref="CK26:CL27"/>
    <mergeCell ref="BK38:CJ41"/>
    <mergeCell ref="CH23:CH26"/>
    <mergeCell ref="CO26:CO27"/>
    <mergeCell ref="CF31:CM31"/>
    <mergeCell ref="CI23:CI26"/>
    <mergeCell ref="BF43:BO44"/>
    <mergeCell ref="BK27:BL27"/>
    <mergeCell ref="CH21:CL21"/>
    <mergeCell ref="BO36:BQ37"/>
    <mergeCell ref="BR36:BT37"/>
    <mergeCell ref="BS23:BU26"/>
    <mergeCell ref="BV23:CB23"/>
    <mergeCell ref="BK5:CJ8"/>
    <mergeCell ref="BJ5:BJ8"/>
    <mergeCell ref="CE9:CL9"/>
    <mergeCell ref="BF9:BO9"/>
    <mergeCell ref="BF10:BO11"/>
    <mergeCell ref="CC10:CD10"/>
    <mergeCell ref="BQ10:CB10"/>
    <mergeCell ref="CE10:CL10"/>
    <mergeCell ref="CE11:CL11"/>
    <mergeCell ref="BP9:CD9"/>
    <mergeCell ref="CK14:CL14"/>
    <mergeCell ref="CC18:CD18"/>
    <mergeCell ref="BJ18:BU18"/>
    <mergeCell ref="BL16:BM17"/>
    <mergeCell ref="BN16:BS17"/>
    <mergeCell ref="CK5:CL8"/>
    <mergeCell ref="BF12:BK14"/>
    <mergeCell ref="CI12:CL12"/>
    <mergeCell ref="BF18:BI18"/>
    <mergeCell ref="BH17:BI17"/>
    <mergeCell ref="AH15:AI15"/>
    <mergeCell ref="AH16:AI17"/>
    <mergeCell ref="CI16:CI17"/>
    <mergeCell ref="BQ19:BX19"/>
    <mergeCell ref="CN18:CQ18"/>
    <mergeCell ref="CK16:CL17"/>
    <mergeCell ref="BH15:BI16"/>
    <mergeCell ref="BW16:BY17"/>
    <mergeCell ref="BF17:BG17"/>
    <mergeCell ref="BF15:BG16"/>
    <mergeCell ref="CG14:CH14"/>
    <mergeCell ref="BL13:BM14"/>
    <mergeCell ref="BP23:BR26"/>
    <mergeCell ref="CH16:CH17"/>
    <mergeCell ref="CD16:CF17"/>
    <mergeCell ref="CB16:CC17"/>
    <mergeCell ref="BV18:CB18"/>
    <mergeCell ref="CG16:CG17"/>
    <mergeCell ref="CC23:CG23"/>
    <mergeCell ref="BT48:BV48"/>
    <mergeCell ref="CG47:CH47"/>
    <mergeCell ref="CP24:CQ25"/>
    <mergeCell ref="CR40:CX41"/>
    <mergeCell ref="BL15:BM15"/>
    <mergeCell ref="BS27:BU27"/>
    <mergeCell ref="CB15:CC15"/>
    <mergeCell ref="BL31:BV31"/>
    <mergeCell ref="CA36:CT37"/>
    <mergeCell ref="BU36:BX37"/>
    <mergeCell ref="BV24:BY26"/>
    <mergeCell ref="BZ24:CB26"/>
    <mergeCell ref="CM40:CQ40"/>
    <mergeCell ref="CZ24:DB25"/>
    <mergeCell ref="CW45:DA47"/>
    <mergeCell ref="CM45:CQ47"/>
    <mergeCell ref="CF24:CG26"/>
    <mergeCell ref="CE44:CL44"/>
    <mergeCell ref="BT45:CH45"/>
    <mergeCell ref="CK24:CL25"/>
    <mergeCell ref="AY45:BB47"/>
    <mergeCell ref="AT42:BB42"/>
    <mergeCell ref="Q46:AE46"/>
    <mergeCell ref="AL37:AT37"/>
    <mergeCell ref="AB43:AI43"/>
    <mergeCell ref="AB42:AI42"/>
    <mergeCell ref="AT44:BB44"/>
    <mergeCell ref="AU37:BB37"/>
    <mergeCell ref="AO40:AU41"/>
    <mergeCell ref="AO39:AU39"/>
    <mergeCell ref="Z43:AA43"/>
    <mergeCell ref="C43:L44"/>
    <mergeCell ref="T37:U37"/>
    <mergeCell ref="AB37:AC37"/>
    <mergeCell ref="CM43:CV43"/>
    <mergeCell ref="CQ38:DE38"/>
    <mergeCell ref="CX43:DD43"/>
    <mergeCell ref="CW42:DE42"/>
    <mergeCell ref="CY39:DE39"/>
    <mergeCell ref="CY40:DE41"/>
    <mergeCell ref="G19:M19"/>
    <mergeCell ref="S23:Y23"/>
    <mergeCell ref="Z24:AB26"/>
    <mergeCell ref="S24:V26"/>
    <mergeCell ref="W24:Y26"/>
    <mergeCell ref="CW15:DA15"/>
    <mergeCell ref="BZ16:CA17"/>
    <mergeCell ref="BZ15:CA15"/>
    <mergeCell ref="AG23:AN23"/>
    <mergeCell ref="AL24:AL25"/>
    <mergeCell ref="N19:U19"/>
    <mergeCell ref="BF31:BK31"/>
    <mergeCell ref="W27:Y27"/>
    <mergeCell ref="AJ39:AL39"/>
    <mergeCell ref="CT30:DE30"/>
    <mergeCell ref="CR19:CR20"/>
    <mergeCell ref="H39:AG41"/>
    <mergeCell ref="CR23:DE23"/>
    <mergeCell ref="CR39:CX39"/>
    <mergeCell ref="CX24:CY25"/>
    <mergeCell ref="CM26:CN27"/>
    <mergeCell ref="CJ23:CQ23"/>
    <mergeCell ref="CP26:CQ27"/>
    <mergeCell ref="CR26:CS27"/>
    <mergeCell ref="CR24:CS25"/>
    <mergeCell ref="CM42:CV42"/>
    <mergeCell ref="CK38:CL41"/>
    <mergeCell ref="CJ24:CJ25"/>
    <mergeCell ref="CE42:CL42"/>
    <mergeCell ref="CQ30:CS30"/>
    <mergeCell ref="C27:D27"/>
    <mergeCell ref="AC27:AD27"/>
    <mergeCell ref="S27:V27"/>
    <mergeCell ref="AH26:AI27"/>
    <mergeCell ref="H23:I26"/>
    <mergeCell ref="F23:G26"/>
    <mergeCell ref="H27:I27"/>
    <mergeCell ref="J23:L26"/>
    <mergeCell ref="J27:L27"/>
    <mergeCell ref="C23:E26"/>
    <mergeCell ref="AP22:AV22"/>
    <mergeCell ref="CZ26:DB27"/>
    <mergeCell ref="CN21:CQ21"/>
    <mergeCell ref="CV26:CW27"/>
    <mergeCell ref="CW48:DA48"/>
    <mergeCell ref="BM28:DE29"/>
    <mergeCell ref="DC24:DC25"/>
    <mergeCell ref="DD24:DE25"/>
    <mergeCell ref="CX26:CY27"/>
    <mergeCell ref="CS21:CY21"/>
    <mergeCell ref="CW44:DE44"/>
    <mergeCell ref="DB16:DE17"/>
    <mergeCell ref="CR16:CV17"/>
    <mergeCell ref="CM24:CN25"/>
    <mergeCell ref="CT24:CU25"/>
    <mergeCell ref="CO24:CO25"/>
    <mergeCell ref="DD26:DE27"/>
    <mergeCell ref="CV24:CW25"/>
    <mergeCell ref="DA19:DD20"/>
    <mergeCell ref="CZ19:CZ20"/>
    <mergeCell ref="CS18:CY18"/>
    <mergeCell ref="DA18:DD18"/>
    <mergeCell ref="CS19:CY20"/>
    <mergeCell ref="CM41:CQ41"/>
    <mergeCell ref="CM39:CO39"/>
    <mergeCell ref="CT26:CU27"/>
    <mergeCell ref="CM38:CP38"/>
    <mergeCell ref="CS22:CY22"/>
    <mergeCell ref="DA22:DD22"/>
    <mergeCell ref="DC26:DC27"/>
    <mergeCell ref="BW49:BY50"/>
    <mergeCell ref="BZ49:CA50"/>
    <mergeCell ref="CK49:CL50"/>
    <mergeCell ref="CN48:CP48"/>
    <mergeCell ref="CH56:CH59"/>
    <mergeCell ref="CO59:CO60"/>
    <mergeCell ref="CM59:CN60"/>
    <mergeCell ref="CM57:CN58"/>
    <mergeCell ref="CK48:CL48"/>
    <mergeCell ref="CB49:CC50"/>
    <mergeCell ref="CG49:CG50"/>
    <mergeCell ref="CK57:CL58"/>
    <mergeCell ref="CR57:CS58"/>
    <mergeCell ref="CI45:CL45"/>
    <mergeCell ref="CI46:CL46"/>
    <mergeCell ref="CM49:CQ50"/>
    <mergeCell ref="CH49:CH50"/>
    <mergeCell ref="BT46:CH46"/>
    <mergeCell ref="CM44:CV44"/>
    <mergeCell ref="C64:BB64"/>
    <mergeCell ref="C61:D63"/>
    <mergeCell ref="E61:I62"/>
    <mergeCell ref="CT63:DE63"/>
    <mergeCell ref="J61:BB62"/>
    <mergeCell ref="BH63:BL63"/>
    <mergeCell ref="AQ63:BB63"/>
    <mergeCell ref="E63:I63"/>
    <mergeCell ref="CR45:CV47"/>
    <mergeCell ref="J63:AM63"/>
    <mergeCell ref="BM63:CP63"/>
    <mergeCell ref="AN63:AP63"/>
    <mergeCell ref="CQ63:CS63"/>
    <mergeCell ref="BE58:BE63"/>
    <mergeCell ref="BF61:BG63"/>
    <mergeCell ref="BH61:BL62"/>
    <mergeCell ref="BM61:DE62"/>
    <mergeCell ref="BM56:BO59"/>
    <mergeCell ref="BK60:BL60"/>
    <mergeCell ref="CJ49:CJ50"/>
    <mergeCell ref="CP59:CQ60"/>
    <mergeCell ref="CH54:CL54"/>
    <mergeCell ref="CH52:CL53"/>
    <mergeCell ref="CJ59:CJ60"/>
    <mergeCell ref="CI49:CI50"/>
    <mergeCell ref="CN54:CQ54"/>
    <mergeCell ref="CH55:CL55"/>
    <mergeCell ref="CS52:CY53"/>
    <mergeCell ref="DA52:DD53"/>
    <mergeCell ref="CI56:CI59"/>
    <mergeCell ref="CX59:CY60"/>
    <mergeCell ref="CV59:CW60"/>
    <mergeCell ref="CR59:CS60"/>
    <mergeCell ref="CJ57:CJ58"/>
    <mergeCell ref="CJ56:CQ56"/>
    <mergeCell ref="CZ52:CZ53"/>
    <mergeCell ref="CK59:CL60"/>
    <mergeCell ref="BH50:BI50"/>
    <mergeCell ref="BL48:BM48"/>
    <mergeCell ref="DB49:DE50"/>
    <mergeCell ref="DC57:DC58"/>
    <mergeCell ref="CZ59:DB60"/>
    <mergeCell ref="CV57:CW58"/>
    <mergeCell ref="CR56:DE56"/>
    <mergeCell ref="CR49:CV50"/>
    <mergeCell ref="DE52:DE53"/>
    <mergeCell ref="CR52:CR53"/>
    <mergeCell ref="BM60:BO60"/>
    <mergeCell ref="BK56:BL59"/>
    <mergeCell ref="CD49:CF50"/>
    <mergeCell ref="BV60:BY60"/>
    <mergeCell ref="BP60:BR60"/>
    <mergeCell ref="CC51:CD51"/>
    <mergeCell ref="CF60:CG60"/>
    <mergeCell ref="BP56:BR59"/>
    <mergeCell ref="CF57:CG59"/>
    <mergeCell ref="BV57:BY59"/>
    <mergeCell ref="BN48:BS48"/>
    <mergeCell ref="CE43:CL43"/>
    <mergeCell ref="BP44:CD44"/>
    <mergeCell ref="BT47:BY47"/>
    <mergeCell ref="BZ47:CF47"/>
    <mergeCell ref="CC43:CD43"/>
    <mergeCell ref="BZ48:CA48"/>
    <mergeCell ref="CD48:CF48"/>
    <mergeCell ref="CK47:CL47"/>
    <mergeCell ref="CI47:CJ47"/>
    <mergeCell ref="CT57:CU58"/>
    <mergeCell ref="CX57:CY58"/>
    <mergeCell ref="CZ57:DB58"/>
    <mergeCell ref="CN51:CQ51"/>
    <mergeCell ref="CO57:CO58"/>
    <mergeCell ref="CP57:CQ58"/>
    <mergeCell ref="DA51:DD51"/>
    <mergeCell ref="CS55:CY55"/>
    <mergeCell ref="CN55:CQ55"/>
    <mergeCell ref="DA55:DD55"/>
    <mergeCell ref="DB48:DE48"/>
    <mergeCell ref="CW49:DA50"/>
    <mergeCell ref="DB45:DE47"/>
    <mergeCell ref="CT59:CU60"/>
    <mergeCell ref="DD57:DE58"/>
    <mergeCell ref="DC59:DC60"/>
    <mergeCell ref="DD59:DE60"/>
    <mergeCell ref="CR48:CV48"/>
    <mergeCell ref="CS54:CY54"/>
    <mergeCell ref="DA54:DD54"/>
    <mergeCell ref="BF23:BH26"/>
    <mergeCell ref="BH30:BL30"/>
    <mergeCell ref="BM27:BO27"/>
    <mergeCell ref="CI13:CL13"/>
    <mergeCell ref="BN12:BS14"/>
    <mergeCell ref="BF45:BK47"/>
    <mergeCell ref="BN45:BS47"/>
    <mergeCell ref="BQ43:CB43"/>
    <mergeCell ref="CI14:CJ14"/>
    <mergeCell ref="BJ38:BJ41"/>
    <mergeCell ref="BH28:BL29"/>
    <mergeCell ref="BJ19:BP19"/>
    <mergeCell ref="BF28:BG30"/>
    <mergeCell ref="BP27:BR27"/>
    <mergeCell ref="BI27:BJ27"/>
    <mergeCell ref="BF38:BI41"/>
    <mergeCell ref="BK23:BL26"/>
    <mergeCell ref="BF27:BG27"/>
    <mergeCell ref="BM30:CP30"/>
    <mergeCell ref="CN22:CQ22"/>
    <mergeCell ref="CF27:CG27"/>
    <mergeCell ref="BV27:BY27"/>
    <mergeCell ref="CC24:CE26"/>
    <mergeCell ref="BJ15:BJ16"/>
    <mergeCell ref="BN15:BS15"/>
    <mergeCell ref="BK15:BK16"/>
    <mergeCell ref="BT16:BV17"/>
    <mergeCell ref="BI23:BJ26"/>
    <mergeCell ref="CC27:CE27"/>
    <mergeCell ref="BM23:BO26"/>
    <mergeCell ref="AZ24:AZ25"/>
    <mergeCell ref="AP18:AV18"/>
    <mergeCell ref="AJ24:AK25"/>
    <mergeCell ref="AQ24:AR25"/>
    <mergeCell ref="BA24:BB25"/>
    <mergeCell ref="AO23:BB23"/>
    <mergeCell ref="AS24:AT25"/>
    <mergeCell ref="AJ19:AJ20"/>
    <mergeCell ref="AK19:AN20"/>
    <mergeCell ref="AP21:AV21"/>
    <mergeCell ref="BE26:BE31"/>
    <mergeCell ref="AW24:AY25"/>
    <mergeCell ref="AJ26:AK27"/>
    <mergeCell ref="AJ16:AN17"/>
    <mergeCell ref="AQ26:AR27"/>
    <mergeCell ref="AM24:AN25"/>
    <mergeCell ref="AW26:AY27"/>
    <mergeCell ref="AM26:AN27"/>
    <mergeCell ref="AX18:BA18"/>
    <mergeCell ref="AX22:BA22"/>
    <mergeCell ref="AK15:AM15"/>
    <mergeCell ref="AO16:AS17"/>
    <mergeCell ref="AY15:BB15"/>
    <mergeCell ref="AO15:AS15"/>
    <mergeCell ref="AT12:AX14"/>
    <mergeCell ref="AY16:BB17"/>
    <mergeCell ref="AT16:AX17"/>
    <mergeCell ref="AO12:AS14"/>
    <mergeCell ref="BP11:CD11"/>
    <mergeCell ref="CR15:CV15"/>
    <mergeCell ref="CN15:CP15"/>
    <mergeCell ref="BZ14:CF14"/>
    <mergeCell ref="BT12:CH12"/>
    <mergeCell ref="BT15:BV15"/>
    <mergeCell ref="CD15:CF15"/>
    <mergeCell ref="BW15:BY15"/>
    <mergeCell ref="BT14:BY14"/>
    <mergeCell ref="BT13:CH13"/>
    <mergeCell ref="CX10:DD10"/>
    <mergeCell ref="CM7:CQ7"/>
    <mergeCell ref="CY6:DE6"/>
    <mergeCell ref="CY7:DE8"/>
    <mergeCell ref="CR7:CX8"/>
    <mergeCell ref="CM8:CQ8"/>
    <mergeCell ref="CM10:CV10"/>
    <mergeCell ref="CR6:CX6"/>
    <mergeCell ref="CM9:CV9"/>
    <mergeCell ref="DB12:DE14"/>
    <mergeCell ref="CW9:DE9"/>
    <mergeCell ref="CW12:DA14"/>
    <mergeCell ref="CM12:CQ14"/>
    <mergeCell ref="CR12:CV14"/>
    <mergeCell ref="CQ5:DE5"/>
    <mergeCell ref="CM11:CV11"/>
    <mergeCell ref="CW11:DE11"/>
    <mergeCell ref="CM5:CP5"/>
    <mergeCell ref="CM6:CO6"/>
    <mergeCell ref="G51:R51"/>
    <mergeCell ref="F56:G59"/>
    <mergeCell ref="H56:I59"/>
    <mergeCell ref="AG56:AN56"/>
    <mergeCell ref="S57:V59"/>
    <mergeCell ref="Z56:AD56"/>
    <mergeCell ref="AH57:AI58"/>
    <mergeCell ref="AJ59:AK60"/>
    <mergeCell ref="Z51:AA51"/>
    <mergeCell ref="AZ57:AZ58"/>
    <mergeCell ref="P56:R59"/>
    <mergeCell ref="AF56:AF59"/>
    <mergeCell ref="AL59:AL60"/>
    <mergeCell ref="AL57:AL58"/>
    <mergeCell ref="P60:R60"/>
    <mergeCell ref="AC57:AD59"/>
    <mergeCell ref="AO56:BB56"/>
    <mergeCell ref="Z60:AB60"/>
    <mergeCell ref="AH59:AI60"/>
    <mergeCell ref="BT49:BV50"/>
    <mergeCell ref="BV51:CB51"/>
    <mergeCell ref="CB48:CC48"/>
    <mergeCell ref="BW48:BY48"/>
    <mergeCell ref="BK48:BK49"/>
    <mergeCell ref="AX51:BA51"/>
    <mergeCell ref="BF48:BG49"/>
    <mergeCell ref="BH48:BI49"/>
    <mergeCell ref="BN49:BS50"/>
    <mergeCell ref="BF50:BG50"/>
    <mergeCell ref="N43:Y43"/>
    <mergeCell ref="Z37:AA37"/>
    <mergeCell ref="X37:Y37"/>
    <mergeCell ref="AJ42:AS42"/>
    <mergeCell ref="V37:W37"/>
    <mergeCell ref="AN38:BB38"/>
    <mergeCell ref="AV39:BB39"/>
    <mergeCell ref="AU43:BA43"/>
    <mergeCell ref="R37:S37"/>
    <mergeCell ref="AJ38:AM38"/>
    <mergeCell ref="Z18:AA18"/>
    <mergeCell ref="AF16:AF17"/>
    <mergeCell ref="AC24:AD26"/>
    <mergeCell ref="AH24:AI25"/>
    <mergeCell ref="AG16:AG17"/>
    <mergeCell ref="AE21:AI21"/>
    <mergeCell ref="AG24:AG25"/>
    <mergeCell ref="AE19:AI20"/>
    <mergeCell ref="AE22:AI22"/>
    <mergeCell ref="Z23:AD23"/>
    <mergeCell ref="AB10:AI10"/>
    <mergeCell ref="AA16:AC17"/>
    <mergeCell ref="AD16:AD17"/>
    <mergeCell ref="AA15:AC15"/>
    <mergeCell ref="AB11:AI11"/>
    <mergeCell ref="M11:AA11"/>
    <mergeCell ref="Q12:AE12"/>
    <mergeCell ref="Y16:Z17"/>
    <mergeCell ref="AE16:AE17"/>
    <mergeCell ref="W15:X15"/>
    <mergeCell ref="T15:V15"/>
    <mergeCell ref="K15:P15"/>
    <mergeCell ref="W16:X17"/>
    <mergeCell ref="Q15:S15"/>
    <mergeCell ref="T16:V17"/>
    <mergeCell ref="Q16:S17"/>
    <mergeCell ref="K16:P17"/>
    <mergeCell ref="AD14:AE14"/>
    <mergeCell ref="AF14:AG14"/>
    <mergeCell ref="AJ11:AS11"/>
    <mergeCell ref="AY12:BB14"/>
    <mergeCell ref="C12:H14"/>
    <mergeCell ref="Q14:V14"/>
    <mergeCell ref="AF12:AI12"/>
    <mergeCell ref="Q13:AE13"/>
    <mergeCell ref="I13:J14"/>
    <mergeCell ref="AJ12:AN14"/>
    <mergeCell ref="E17:F17"/>
    <mergeCell ref="W14:AC14"/>
    <mergeCell ref="AF13:AI13"/>
    <mergeCell ref="K12:P14"/>
    <mergeCell ref="AH14:AI14"/>
    <mergeCell ref="X4:Y4"/>
    <mergeCell ref="Y15:Z15"/>
    <mergeCell ref="N10:Y10"/>
    <mergeCell ref="Z10:AA10"/>
    <mergeCell ref="R4:S4"/>
    <mergeCell ref="C10:L11"/>
    <mergeCell ref="K4:L4"/>
    <mergeCell ref="C9:L9"/>
    <mergeCell ref="C15:D16"/>
    <mergeCell ref="G15:G16"/>
    <mergeCell ref="E15:F16"/>
    <mergeCell ref="I15:J15"/>
    <mergeCell ref="H15:H16"/>
    <mergeCell ref="I16:J17"/>
    <mergeCell ref="C17:D17"/>
    <mergeCell ref="AF4:AK4"/>
    <mergeCell ref="AO6:AU6"/>
    <mergeCell ref="K5:AG5"/>
    <mergeCell ref="C4:D4"/>
    <mergeCell ref="E4:F4"/>
    <mergeCell ref="I4:J4"/>
    <mergeCell ref="G5:J5"/>
    <mergeCell ref="C5:F8"/>
    <mergeCell ref="N4:O4"/>
    <mergeCell ref="P4:Q4"/>
    <mergeCell ref="M9:AA9"/>
    <mergeCell ref="AJ7:AN7"/>
    <mergeCell ref="G6:G8"/>
    <mergeCell ref="AH5:AI8"/>
    <mergeCell ref="AB9:AI9"/>
    <mergeCell ref="AU4:BB4"/>
    <mergeCell ref="AB4:AC4"/>
    <mergeCell ref="AL4:AT4"/>
    <mergeCell ref="AN5:BB5"/>
    <mergeCell ref="H6:AG8"/>
    <mergeCell ref="T4:U4"/>
    <mergeCell ref="Z4:AA4"/>
    <mergeCell ref="V4:W4"/>
    <mergeCell ref="AV40:BB41"/>
    <mergeCell ref="AO48:AS48"/>
    <mergeCell ref="AJ41:AN41"/>
    <mergeCell ref="AH38:AI41"/>
    <mergeCell ref="AQ30:BB30"/>
    <mergeCell ref="AB44:AI44"/>
    <mergeCell ref="AF37:AK37"/>
    <mergeCell ref="AK48:AM48"/>
    <mergeCell ref="AO45:AS47"/>
    <mergeCell ref="AJ57:AK58"/>
    <mergeCell ref="AS59:AT60"/>
    <mergeCell ref="AS57:AT58"/>
    <mergeCell ref="AQ59:AR60"/>
    <mergeCell ref="AM57:AN58"/>
    <mergeCell ref="AQ57:AR58"/>
    <mergeCell ref="AM59:AN60"/>
    <mergeCell ref="AT45:AX47"/>
    <mergeCell ref="AU59:AV60"/>
    <mergeCell ref="AW57:AY58"/>
    <mergeCell ref="AX54:BA54"/>
    <mergeCell ref="AT48:AX48"/>
    <mergeCell ref="AY48:BB48"/>
    <mergeCell ref="AP52:AV53"/>
    <mergeCell ref="AT49:AX50"/>
    <mergeCell ref="AY49:BB50"/>
    <mergeCell ref="AP55:AV55"/>
    <mergeCell ref="AW59:AY60"/>
    <mergeCell ref="C37:D37"/>
    <mergeCell ref="I37:J37"/>
    <mergeCell ref="P37:Q37"/>
    <mergeCell ref="K38:AG38"/>
    <mergeCell ref="M42:AA42"/>
    <mergeCell ref="E37:F37"/>
    <mergeCell ref="C38:F41"/>
    <mergeCell ref="G38:J38"/>
    <mergeCell ref="K37:L37"/>
    <mergeCell ref="N37:O37"/>
    <mergeCell ref="C48:D49"/>
    <mergeCell ref="AH48:AI48"/>
    <mergeCell ref="AH47:AI47"/>
    <mergeCell ref="AJ44:AS44"/>
    <mergeCell ref="AJ40:AN40"/>
    <mergeCell ref="AJ43:AS43"/>
    <mergeCell ref="AF47:AG47"/>
    <mergeCell ref="AF45:AI45"/>
    <mergeCell ref="AO49:AS50"/>
    <mergeCell ref="AJ49:AN50"/>
    <mergeCell ref="BJ52:BP52"/>
    <mergeCell ref="BJ51:BU51"/>
    <mergeCell ref="AD47:AE47"/>
    <mergeCell ref="I49:J50"/>
    <mergeCell ref="C45:H47"/>
    <mergeCell ref="Q47:V47"/>
    <mergeCell ref="Q45:AE45"/>
    <mergeCell ref="AA49:AC50"/>
    <mergeCell ref="C50:D50"/>
    <mergeCell ref="E50:F50"/>
    <mergeCell ref="AE49:AE50"/>
    <mergeCell ref="I46:J47"/>
    <mergeCell ref="AG49:AG50"/>
    <mergeCell ref="BI56:BJ59"/>
    <mergeCell ref="BA57:BB58"/>
    <mergeCell ref="BI60:BJ60"/>
    <mergeCell ref="AZ59:AZ60"/>
    <mergeCell ref="BA59:BB60"/>
    <mergeCell ref="BJ48:BJ49"/>
    <mergeCell ref="BF60:BG60"/>
    <mergeCell ref="AL26:AL27"/>
    <mergeCell ref="AH49:AI50"/>
    <mergeCell ref="AS26:AT27"/>
    <mergeCell ref="S18:Y18"/>
    <mergeCell ref="G18:R18"/>
    <mergeCell ref="W49:X50"/>
    <mergeCell ref="T48:V48"/>
    <mergeCell ref="W47:AC47"/>
    <mergeCell ref="AF49:AF50"/>
    <mergeCell ref="G39:G41"/>
    <mergeCell ref="G52:M52"/>
    <mergeCell ref="AX55:BA55"/>
    <mergeCell ref="AO52:AO53"/>
    <mergeCell ref="B59:B64"/>
    <mergeCell ref="H48:H49"/>
    <mergeCell ref="B4:B5"/>
    <mergeCell ref="B37:B38"/>
    <mergeCell ref="B7:B25"/>
    <mergeCell ref="B40:B58"/>
    <mergeCell ref="B26:B31"/>
    <mergeCell ref="P23:R26"/>
    <mergeCell ref="F27:G27"/>
    <mergeCell ref="E48:F49"/>
    <mergeCell ref="I48:J48"/>
    <mergeCell ref="AF46:AI46"/>
    <mergeCell ref="Y49:Z50"/>
    <mergeCell ref="Y48:Z48"/>
    <mergeCell ref="AD49:AD50"/>
    <mergeCell ref="Q48:S48"/>
    <mergeCell ref="AG26:AG27"/>
    <mergeCell ref="C56:E59"/>
    <mergeCell ref="AA48:AC48"/>
    <mergeCell ref="P27:R27"/>
    <mergeCell ref="M44:AA44"/>
    <mergeCell ref="M56:O59"/>
    <mergeCell ref="AK51:AN51"/>
    <mergeCell ref="C51:F51"/>
    <mergeCell ref="G48:G49"/>
    <mergeCell ref="T49:V50"/>
    <mergeCell ref="Q49:S50"/>
    <mergeCell ref="W48:X48"/>
    <mergeCell ref="AG59:AG60"/>
    <mergeCell ref="AG57:AG58"/>
    <mergeCell ref="S56:Y56"/>
    <mergeCell ref="S60:V60"/>
    <mergeCell ref="W60:Y60"/>
    <mergeCell ref="AC60:AD60"/>
    <mergeCell ref="N52:T52"/>
    <mergeCell ref="K49:P50"/>
    <mergeCell ref="K48:P48"/>
    <mergeCell ref="F60:G60"/>
    <mergeCell ref="J56:L59"/>
    <mergeCell ref="C42:L42"/>
    <mergeCell ref="M27:O27"/>
    <mergeCell ref="E28:I29"/>
    <mergeCell ref="K45:P47"/>
    <mergeCell ref="C60:D60"/>
    <mergeCell ref="C36:AE36"/>
    <mergeCell ref="C28:D30"/>
    <mergeCell ref="Z27:AB27"/>
    <mergeCell ref="H60:I60"/>
    <mergeCell ref="J60:L60"/>
    <mergeCell ref="M60:O60"/>
    <mergeCell ref="W57:Y59"/>
    <mergeCell ref="Z57:AB59"/>
    <mergeCell ref="AE54:AI54"/>
    <mergeCell ref="AE56:AE59"/>
    <mergeCell ref="AE55:AI55"/>
    <mergeCell ref="AK55:AN55"/>
    <mergeCell ref="AO26:AP27"/>
    <mergeCell ref="AP54:AV54"/>
    <mergeCell ref="AF36:AK36"/>
    <mergeCell ref="AL36:AT36"/>
    <mergeCell ref="AU26:AV27"/>
    <mergeCell ref="J30:AM30"/>
    <mergeCell ref="AN30:AP30"/>
    <mergeCell ref="S51:Y51"/>
    <mergeCell ref="BS60:BU60"/>
    <mergeCell ref="AU57:AV58"/>
    <mergeCell ref="BZ27:CB27"/>
    <mergeCell ref="BL46:BM47"/>
    <mergeCell ref="BL49:BM50"/>
    <mergeCell ref="BF42:BO42"/>
    <mergeCell ref="BF56:BH59"/>
    <mergeCell ref="BA26:BB27"/>
    <mergeCell ref="J28:BB29"/>
    <mergeCell ref="M23:O26"/>
    <mergeCell ref="CC60:CE60"/>
    <mergeCell ref="AO59:AP60"/>
    <mergeCell ref="AO57:AP58"/>
    <mergeCell ref="BZ60:CB60"/>
    <mergeCell ref="BW31:CE31"/>
    <mergeCell ref="BZ57:CB59"/>
    <mergeCell ref="CC57:CE59"/>
    <mergeCell ref="BS56:BU59"/>
    <mergeCell ref="CC56:CG56"/>
    <mergeCell ref="BV56:CB56"/>
    <mergeCell ref="AO19:AO20"/>
    <mergeCell ref="AP19:AV20"/>
    <mergeCell ref="AX19:BA20"/>
    <mergeCell ref="AW19:AW20"/>
    <mergeCell ref="AX21:BA21"/>
    <mergeCell ref="AU36:BB36"/>
    <mergeCell ref="AU24:AV25"/>
    <mergeCell ref="AO24:AP25"/>
    <mergeCell ref="AZ26:AZ27"/>
    <mergeCell ref="BB19:BB20"/>
    <mergeCell ref="AF23:AF26"/>
    <mergeCell ref="AE23:AE26"/>
    <mergeCell ref="E30:I30"/>
    <mergeCell ref="C53:AD55"/>
    <mergeCell ref="AP51:AV51"/>
    <mergeCell ref="AE52:AI53"/>
    <mergeCell ref="AJ52:AJ53"/>
    <mergeCell ref="AK52:AN53"/>
    <mergeCell ref="AJ45:AN47"/>
    <mergeCell ref="AK54:AN54"/>
    <mergeCell ref="CS51:CY51"/>
    <mergeCell ref="BF53:CG55"/>
    <mergeCell ref="BQ52:BW52"/>
    <mergeCell ref="CH22:CL22"/>
    <mergeCell ref="AW52:AW53"/>
    <mergeCell ref="AX52:BA53"/>
    <mergeCell ref="BB52:BB53"/>
    <mergeCell ref="CN52:CQ53"/>
    <mergeCell ref="CM52:CM53"/>
    <mergeCell ref="BF51:BI51"/>
    <mergeCell ref="C3:AE3"/>
    <mergeCell ref="AF3:AK3"/>
    <mergeCell ref="AL3:AT3"/>
    <mergeCell ref="AU3:BB3"/>
    <mergeCell ref="DE19:DE20"/>
    <mergeCell ref="C20:AD22"/>
    <mergeCell ref="BF20:CG22"/>
    <mergeCell ref="CH19:CL20"/>
    <mergeCell ref="CN19:CQ20"/>
    <mergeCell ref="CM19:CM20"/>
    <mergeCell ref="CA3:CT4"/>
    <mergeCell ref="BR3:BT4"/>
    <mergeCell ref="BO3:BQ4"/>
    <mergeCell ref="BU3:BX4"/>
    <mergeCell ref="AK18:AN18"/>
    <mergeCell ref="AK21:AN21"/>
    <mergeCell ref="AJ9:AS9"/>
    <mergeCell ref="AJ8:AN8"/>
    <mergeCell ref="AJ10:AS10"/>
    <mergeCell ref="AU10:BA10"/>
    <mergeCell ref="AK22:AN22"/>
    <mergeCell ref="BF5:BI8"/>
    <mergeCell ref="AT9:BB9"/>
    <mergeCell ref="AV6:BB6"/>
    <mergeCell ref="AV7:BB8"/>
    <mergeCell ref="AO7:AU8"/>
    <mergeCell ref="AJ6:AL6"/>
    <mergeCell ref="AJ5:AM5"/>
    <mergeCell ref="AT11:BB11"/>
    <mergeCell ref="AT15:AX15"/>
  </mergeCells>
  <dataValidations count="2">
    <dataValidation type="list" showInputMessage="1" showErrorMessage="1" prompt="ドロップダウンリストから該当の場合は &quot;○&quot; を選んでください。&#10;該当しない場合は &quot;  &quot; のままで" sqref="G17:H17">
      <formula1>"　,○"</formula1>
    </dataValidation>
    <dataValidation type="list" allowBlank="1" showInputMessage="1" showErrorMessage="1" prompt="ドロップダウンリストから該当の場合は &quot;人数&quot; を選んでください。&#10;該当しない場合は &quot;－&quot; のままで" sqref="T16:V17 AA16 AE16">
      <formula1>"　,1,2,3,4,5"</formula1>
    </dataValidation>
  </dataValidations>
  <printOptions horizontalCentered="1" verticalCentered="1"/>
  <pageMargins left="0.1968503937007874" right="0.1968503937007874" top="0.1968503937007874" bottom="0.1968503937007874" header="0.11811023622047245" footer="0.11811023622047245"/>
  <pageSetup fitToHeight="1" fitToWidth="1" horizontalDpi="600" verticalDpi="600" orientation="landscape" paperSize="9"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27年分年末調整・源泉徴収票</dc:title>
  <dc:subject>v1.16</dc:subject>
  <dc:creator>RRS(Rescue Rangers)</dc:creator>
  <cp:keywords/>
  <dc:description/>
  <cp:lastModifiedBy>RRS</cp:lastModifiedBy>
  <cp:lastPrinted>2014-10-31T07:29:01Z</cp:lastPrinted>
  <dcterms:created xsi:type="dcterms:W3CDTF">1996-06-25T02:30:26Z</dcterms:created>
  <dcterms:modified xsi:type="dcterms:W3CDTF">2015-12-07T06:44:09Z</dcterms:modified>
  <cp:category/>
  <cp:version/>
  <cp:contentType/>
  <cp:contentStatus/>
</cp:coreProperties>
</file>